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331\"/>
    </mc:Choice>
  </mc:AlternateContent>
  <xr:revisionPtr revIDLastSave="0" documentId="13_ncr:1_{A32D6097-D90B-4611-98A9-1FCF1E3AB0F5}" xr6:coauthVersionLast="47" xr6:coauthVersionMax="47" xr10:uidLastSave="{00000000-0000-0000-0000-000000000000}"/>
  <bookViews>
    <workbookView xWindow="-120" yWindow="-120" windowWidth="29040" windowHeight="15840" tabRatio="838" activeTab="6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درآمد" sheetId="8" r:id="rId6"/>
    <sheet name="درآمد سپرده بانکی" sheetId="13" r:id="rId7"/>
    <sheet name="سود سپرده بانکی" sheetId="18" r:id="rId8"/>
    <sheet name="سایر درآمدها" sheetId="14" r:id="rId9"/>
    <sheet name="درآمد سرمایه گذاری در سهام" sheetId="9" r:id="rId10"/>
    <sheet name="درآمد سود سهام" sheetId="15" r:id="rId11"/>
    <sheet name="درآمد ناشی از فروش  " sheetId="22" r:id="rId12"/>
    <sheet name="درآمد ناشی از تغییر قیمت اوراق" sheetId="21" r:id="rId13"/>
    <sheet name="درآمد اعمال اختیار" sheetId="20" state="hidden" r:id="rId14"/>
  </sheets>
  <definedNames>
    <definedName name="_xlnm._FilterDatabase" localSheetId="3" hidden="1">'تعدیل قیمت'!$A$1:$A$12</definedName>
    <definedName name="_xlnm._FilterDatabase" localSheetId="13" hidden="1">'درآمد اعمال اختیار'!$A$1:$A$14</definedName>
    <definedName name="_xlnm._FilterDatabase" localSheetId="9" hidden="1">'درآمد سرمایه گذاری در سهام'!$A$1:$A$35</definedName>
    <definedName name="_xlnm._FilterDatabase" localSheetId="10" hidden="1">'درآمد سود سهام'!$A$1:$A$15</definedName>
    <definedName name="_xlnm._FilterDatabase" localSheetId="12" hidden="1">'درآمد ناشی از تغییر قیمت اوراق'!$A$1:$A$27</definedName>
    <definedName name="_xlnm._FilterDatabase" localSheetId="11" hidden="1">'درآمد ناشی از فروش  '!$A$1:$A$22</definedName>
    <definedName name="_xlnm._FilterDatabase" localSheetId="1" hidden="1">سهام!$A$7:$C$32</definedName>
    <definedName name="_xlnm.Print_Area" localSheetId="2">'اوراق مشتقه'!$A$1:$AX$17</definedName>
    <definedName name="_xlnm.Print_Area" localSheetId="3">'تعدیل قیمت'!$A$1:$O$10</definedName>
    <definedName name="_xlnm.Print_Area" localSheetId="5">درآمد!$A$1:$J$11</definedName>
    <definedName name="_xlnm.Print_Area" localSheetId="13">'درآمد اعمال اختیار'!$A$1:$U$13</definedName>
    <definedName name="_xlnm.Print_Area" localSheetId="6">'درآمد سپرده بانکی'!$A$1:$K$11</definedName>
    <definedName name="_xlnm.Print_Area" localSheetId="9">'درآمد سرمایه گذاری در سهام'!$A$1:$U$32</definedName>
    <definedName name="_xlnm.Print_Area" localSheetId="10">'درآمد سود سهام'!$A$1:$T$13</definedName>
    <definedName name="_xlnm.Print_Area" localSheetId="12">'درآمد ناشی از تغییر قیمت اوراق'!$A$1:$I$26</definedName>
    <definedName name="_xlnm.Print_Area" localSheetId="11">'درآمد ناشی از فروش  '!$A$1:$R$21</definedName>
    <definedName name="_xlnm.Print_Area" localSheetId="8">'سایر درآمدها'!$A$1:$G$11</definedName>
    <definedName name="_xlnm.Print_Area" localSheetId="4">سپرده!$A$1:$L$13</definedName>
    <definedName name="_xlnm.Print_Area" localSheetId="1">سهام!$A$1:$AA$59</definedName>
    <definedName name="_xlnm.Print_Area" localSheetId="7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3" l="1"/>
  <c r="D10" i="13"/>
  <c r="J7" i="8"/>
  <c r="J8" i="8"/>
  <c r="J10" i="8"/>
  <c r="J6" i="8"/>
  <c r="R32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I32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O32" i="9"/>
  <c r="E23" i="9"/>
  <c r="O27" i="9"/>
  <c r="E27" i="9"/>
  <c r="O26" i="9"/>
  <c r="E26" i="9"/>
  <c r="O25" i="9"/>
  <c r="E25" i="9"/>
  <c r="O24" i="9"/>
  <c r="E24" i="9"/>
  <c r="O23" i="9"/>
  <c r="O22" i="9"/>
  <c r="E22" i="9"/>
  <c r="O21" i="9"/>
  <c r="E21" i="9"/>
  <c r="O20" i="9"/>
  <c r="E20" i="9"/>
  <c r="O19" i="9"/>
  <c r="E19" i="9"/>
  <c r="O29" i="9"/>
  <c r="O28" i="9"/>
  <c r="E29" i="9"/>
  <c r="E28" i="9"/>
  <c r="O10" i="9"/>
  <c r="E10" i="9"/>
  <c r="O8" i="9"/>
  <c r="E8" i="9"/>
  <c r="I24" i="21"/>
  <c r="I25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7" i="21"/>
  <c r="Q31" i="9"/>
  <c r="Q30" i="9"/>
  <c r="Q29" i="9"/>
  <c r="Q28" i="9"/>
  <c r="Q12" i="9"/>
  <c r="Q11" i="9"/>
  <c r="Q10" i="9"/>
  <c r="Q9" i="9"/>
  <c r="Q8" i="9"/>
  <c r="D32" i="9"/>
  <c r="F32" i="9"/>
  <c r="G31" i="9"/>
  <c r="G30" i="9"/>
  <c r="G29" i="9"/>
  <c r="G28" i="9"/>
  <c r="G12" i="9"/>
  <c r="G11" i="9"/>
  <c r="G10" i="9"/>
  <c r="G9" i="9"/>
  <c r="G8" i="9"/>
  <c r="C14" i="9"/>
  <c r="C32" i="9" s="1"/>
  <c r="C16" i="22"/>
  <c r="K16" i="22" s="1"/>
  <c r="O10" i="22"/>
  <c r="O11" i="22"/>
  <c r="O12" i="22"/>
  <c r="O13" i="22"/>
  <c r="O14" i="22"/>
  <c r="O15" i="22"/>
  <c r="O16" i="22"/>
  <c r="O17" i="22"/>
  <c r="O18" i="22"/>
  <c r="O19" i="22"/>
  <c r="O9" i="22"/>
  <c r="E20" i="22"/>
  <c r="I20" i="22" s="1"/>
  <c r="M10" i="22"/>
  <c r="M11" i="22"/>
  <c r="M12" i="22"/>
  <c r="M13" i="22"/>
  <c r="M14" i="22"/>
  <c r="M15" i="22"/>
  <c r="M16" i="22"/>
  <c r="M17" i="22"/>
  <c r="M18" i="22"/>
  <c r="M19" i="22"/>
  <c r="M9" i="22"/>
  <c r="K10" i="22"/>
  <c r="K11" i="22"/>
  <c r="K12" i="22"/>
  <c r="K13" i="22"/>
  <c r="K14" i="22"/>
  <c r="K15" i="22"/>
  <c r="K17" i="22"/>
  <c r="K18" i="22"/>
  <c r="K19" i="22"/>
  <c r="K9" i="22"/>
  <c r="E19" i="22"/>
  <c r="I19" i="22" s="1"/>
  <c r="E18" i="22"/>
  <c r="I18" i="22" s="1"/>
  <c r="E17" i="22"/>
  <c r="I17" i="22" s="1"/>
  <c r="E16" i="22"/>
  <c r="I16" i="22" s="1"/>
  <c r="E15" i="22"/>
  <c r="I15" i="22" s="1"/>
  <c r="E14" i="22"/>
  <c r="I14" i="22" s="1"/>
  <c r="E13" i="22"/>
  <c r="I13" i="22" s="1"/>
  <c r="E12" i="22"/>
  <c r="I12" i="22" s="1"/>
  <c r="E9" i="22"/>
  <c r="I9" i="22" s="1"/>
  <c r="I10" i="22"/>
  <c r="I11" i="22"/>
  <c r="C20" i="22"/>
  <c r="C19" i="22"/>
  <c r="C18" i="22"/>
  <c r="C17" i="22"/>
  <c r="C15" i="22"/>
  <c r="C14" i="22"/>
  <c r="C13" i="22"/>
  <c r="C12" i="22"/>
  <c r="C9" i="22"/>
  <c r="O8" i="15"/>
  <c r="M8" i="15"/>
  <c r="M9" i="15"/>
  <c r="S9" i="15"/>
  <c r="M15" i="9" s="1"/>
  <c r="M10" i="15"/>
  <c r="S10" i="15"/>
  <c r="M16" i="9" s="1"/>
  <c r="M11" i="15"/>
  <c r="S11" i="15"/>
  <c r="M17" i="9" s="1"/>
  <c r="L8" i="7"/>
  <c r="L9" i="7"/>
  <c r="L10" i="7"/>
  <c r="L7" i="7"/>
  <c r="J10" i="7"/>
  <c r="J9" i="7"/>
  <c r="J8" i="7"/>
  <c r="AA5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Y59" i="2"/>
  <c r="I59" i="2"/>
  <c r="G59" i="2"/>
  <c r="E59" i="2"/>
  <c r="W25" i="2"/>
  <c r="W26" i="2"/>
  <c r="W27" i="2"/>
  <c r="W28" i="2"/>
  <c r="W24" i="2"/>
  <c r="W22" i="2"/>
  <c r="W18" i="2"/>
  <c r="W19" i="2"/>
  <c r="W20" i="2"/>
  <c r="W17" i="2"/>
  <c r="W14" i="2"/>
  <c r="W13" i="2"/>
  <c r="W12" i="2"/>
  <c r="W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9" i="2"/>
  <c r="M59" i="2"/>
  <c r="K59" i="2"/>
  <c r="Q59" i="2"/>
  <c r="O59" i="2"/>
  <c r="AA9" i="2"/>
  <c r="E12" i="7"/>
  <c r="F12" i="7"/>
  <c r="G12" i="7"/>
  <c r="H12" i="7"/>
  <c r="I12" i="7"/>
  <c r="K12" i="7"/>
  <c r="D9" i="23"/>
  <c r="F9" i="23"/>
  <c r="H9" i="23"/>
  <c r="J9" i="23"/>
  <c r="K9" i="23"/>
  <c r="C9" i="23"/>
  <c r="L9" i="23"/>
  <c r="E11" i="18"/>
  <c r="K11" i="18"/>
  <c r="J11" i="7"/>
  <c r="R8" i="9" l="1"/>
  <c r="I8" i="9"/>
  <c r="S8" i="15"/>
  <c r="M14" i="9" s="1"/>
  <c r="O12" i="15"/>
  <c r="D12" i="7"/>
  <c r="J7" i="7"/>
  <c r="W59" i="2"/>
  <c r="S59" i="2"/>
  <c r="L12" i="7" l="1"/>
  <c r="J12" i="7"/>
  <c r="I8" i="21"/>
  <c r="O14" i="9" s="1"/>
  <c r="I9" i="21"/>
  <c r="I10" i="21"/>
  <c r="O16" i="9" s="1"/>
  <c r="I11" i="21"/>
  <c r="I12" i="21"/>
  <c r="O18" i="9" s="1"/>
  <c r="I13" i="21"/>
  <c r="I14" i="21"/>
  <c r="I15" i="21"/>
  <c r="I16" i="21"/>
  <c r="I17" i="21"/>
  <c r="I18" i="21"/>
  <c r="I19" i="21"/>
  <c r="I20" i="21"/>
  <c r="I21" i="21"/>
  <c r="I22" i="21"/>
  <c r="I23" i="21"/>
  <c r="I7" i="21"/>
  <c r="O13" i="9" s="1"/>
  <c r="C26" i="21"/>
  <c r="D26" i="21"/>
  <c r="B26" i="21"/>
  <c r="E24" i="21"/>
  <c r="E8" i="21"/>
  <c r="E14" i="9" s="1"/>
  <c r="E9" i="21"/>
  <c r="E10" i="21"/>
  <c r="E16" i="9" s="1"/>
  <c r="E11" i="21"/>
  <c r="E12" i="21"/>
  <c r="E18" i="9" s="1"/>
  <c r="E13" i="21"/>
  <c r="E14" i="21"/>
  <c r="E15" i="21"/>
  <c r="E16" i="21"/>
  <c r="E17" i="21"/>
  <c r="E18" i="21"/>
  <c r="E19" i="21"/>
  <c r="E20" i="21"/>
  <c r="E21" i="21"/>
  <c r="E22" i="21"/>
  <c r="E23" i="21"/>
  <c r="E25" i="21"/>
  <c r="E7" i="21"/>
  <c r="E13" i="9" s="1"/>
  <c r="O17" i="9" l="1"/>
  <c r="O15" i="9"/>
  <c r="E17" i="9"/>
  <c r="E15" i="9"/>
  <c r="E26" i="21"/>
  <c r="E32" i="9" l="1"/>
  <c r="Q8" i="22" l="1"/>
  <c r="Q14" i="9" s="1"/>
  <c r="Q9" i="22"/>
  <c r="Q15" i="9" s="1"/>
  <c r="Q10" i="22"/>
  <c r="Q16" i="9" s="1"/>
  <c r="Q11" i="22"/>
  <c r="Q17" i="9" s="1"/>
  <c r="Q12" i="22"/>
  <c r="Q13" i="22"/>
  <c r="Q14" i="22"/>
  <c r="Q15" i="22"/>
  <c r="Q16" i="22"/>
  <c r="Q17" i="22"/>
  <c r="Q18" i="22"/>
  <c r="Q19" i="22"/>
  <c r="Q20" i="22"/>
  <c r="Q7" i="22"/>
  <c r="I8" i="22"/>
  <c r="G14" i="9" s="1"/>
  <c r="G15" i="9"/>
  <c r="G16" i="9"/>
  <c r="I7" i="22"/>
  <c r="E21" i="22"/>
  <c r="Q32" i="9" l="1"/>
  <c r="G17" i="9"/>
  <c r="Q21" i="22"/>
  <c r="S7" i="15"/>
  <c r="M13" i="9" s="1"/>
  <c r="M7" i="15" l="1"/>
  <c r="M8" i="18"/>
  <c r="H8" i="13" s="1"/>
  <c r="M9" i="18"/>
  <c r="H9" i="13" s="1"/>
  <c r="M10" i="18"/>
  <c r="M7" i="18"/>
  <c r="H7" i="13" s="1"/>
  <c r="G10" i="18"/>
  <c r="G9" i="18"/>
  <c r="D9" i="13" s="1"/>
  <c r="G8" i="18"/>
  <c r="D8" i="13" s="1"/>
  <c r="H26" i="21"/>
  <c r="M32" i="9" l="1"/>
  <c r="F26" i="21"/>
  <c r="U13" i="20"/>
  <c r="K13" i="20"/>
  <c r="E13" i="20"/>
  <c r="Q13" i="20"/>
  <c r="I12" i="20"/>
  <c r="N12" i="20" s="1"/>
  <c r="I10" i="20"/>
  <c r="N10" i="20" s="1"/>
  <c r="N13" i="20" l="1"/>
  <c r="S13" i="20"/>
  <c r="I13" i="20"/>
  <c r="O21" i="22" l="1"/>
  <c r="M21" i="22"/>
  <c r="K21" i="22"/>
  <c r="G21" i="22"/>
  <c r="C21" i="22"/>
  <c r="F6" i="8" l="1"/>
  <c r="I26" i="21"/>
  <c r="I21" i="22"/>
  <c r="H11" i="13" l="1"/>
  <c r="G26" i="21" l="1"/>
  <c r="Q12" i="15"/>
  <c r="M12" i="15"/>
  <c r="K12" i="15"/>
  <c r="I12" i="15"/>
  <c r="F10" i="14"/>
  <c r="D10" i="14"/>
  <c r="F10" i="8" s="1"/>
  <c r="I11" i="18"/>
  <c r="M11" i="18" l="1"/>
  <c r="S12" i="15"/>
  <c r="C11" i="18"/>
  <c r="G7" i="18" l="1"/>
  <c r="G11" i="18" l="1"/>
  <c r="D7" i="13"/>
  <c r="D11" i="13" s="1"/>
  <c r="F9" i="8" s="1"/>
  <c r="J9" i="8" l="1"/>
  <c r="J11" i="8" s="1"/>
  <c r="F11" i="8"/>
  <c r="H9" i="8" l="1"/>
  <c r="H10" i="8"/>
  <c r="H8" i="8"/>
  <c r="H7" i="8"/>
  <c r="H6" i="8"/>
</calcChain>
</file>

<file path=xl/sharedStrings.xml><?xml version="1.0" encoding="utf-8"?>
<sst xmlns="http://schemas.openxmlformats.org/spreadsheetml/2006/main" count="366" uniqueCount="152">
  <si>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</si>
  <si>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</si>
  <si>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</si>
  <si>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</si>
  <si>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</si>
  <si>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</si>
  <si>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</si>
  <si>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</si>
  <si>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</si>
  <si>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</si>
  <si>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</si>
  <si>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</si>
  <si>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</si>
  <si>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</si>
  <si>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</si>
  <si>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</si>
  <si>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</si>
  <si>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</si>
  <si>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</si>
  <si>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</si>
  <si>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</si>
  <si>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</si>
  <si>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</si>
  <si>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</si>
  <si>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</si>
  <si>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</si>
  <si>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</si>
  <si>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</si>
  <si>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</si>
  <si>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</si>
  <si>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</si>
  <si>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</si>
  <si>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</si>
  <si>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</si>
  <si>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</si>
  <si>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</si>
  <si>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</si>
  <si>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</si>
  <si>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</si>
  <si>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</si>
  <si>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</si>
  <si>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</si>
  <si>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</si>
  <si>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</si>
  <si>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</si>
  <si>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</si>
  <si>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</si>
  <si>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</si>
  <si>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</si>
  <si>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</si>
  <si>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</si>
  <si>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</si>
  <si>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</si>
  <si>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</si>
  <si>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</si>
  <si>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</si>
  <si>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</si>
  <si>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</si>
  <si>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</si>
  <si>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</si>
  <si>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</si>
  <si>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</si>
  <si>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</si>
  <si>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</si>
  <si>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</si>
  <si>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</si>
  <si>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</si>
  <si>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</si>
  <si>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</si>
  <si>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</si>
  <si>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</si>
  <si>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</si>
  <si>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</si>
  <si>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</si>
  <si>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</si>
  <si>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</si>
  <si>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</si>
  <si>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</si>
  <si>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</si>
  <si>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</si>
  <si>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</si>
  <si>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</si>
  <si>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</si>
  <si>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پرتفوی</t>
  </si>
  <si>
    <t xml:space="preserve">صورت وضعیت پرتفوی </t>
  </si>
  <si>
    <t>صورت وضعیت درآمدها</t>
  </si>
  <si>
    <t xml:space="preserve">صورت وضعیت درآمدها 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</si>
  <si>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</si>
  <si>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</si>
  <si>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</si>
  <si>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</si>
  <si>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</si>
  <si>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</si>
  <si>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</si>
  <si>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بهای تمام شده سهم</t>
  </si>
  <si>
    <t>مالیات اعمال</t>
  </si>
  <si>
    <t>موقعیت خرید</t>
  </si>
  <si>
    <t>1404/11/30</t>
  </si>
  <si>
    <t>برای ماه منتهی به 1404/12/29</t>
  </si>
  <si>
    <t>1404/12/29</t>
  </si>
  <si>
    <t>صندوق سرمایه گذاری بخشی صنایع سورنا- نماد امگا</t>
  </si>
  <si>
    <t>صندوق سرمایه گذاری بخشی صنایع سورنا-نماد امگا</t>
  </si>
  <si>
    <t>صندوق سرمایه گذاری بخشی صنایع سورنا- نما امگا</t>
  </si>
  <si>
    <t>صندوق سرمایه گذاری بخشی صنایع سورنا- نماد  امگا</t>
  </si>
  <si>
    <t>برق و انرژی پیوندگستر پارس</t>
  </si>
  <si>
    <t>تولید برق عسلویه  مپنا</t>
  </si>
  <si>
    <t>تولید نیروی برق دماوند</t>
  </si>
  <si>
    <t>مبین انرژی خلیج فارس</t>
  </si>
  <si>
    <t>مدیریت نیروگاهی ایرانیان مپنا</t>
  </si>
  <si>
    <t>سپرده کوتاه مدت بانک گردشگری نیاوران</t>
  </si>
  <si>
    <t>سپرده بلندمدت بانک گردشگری نیاوران</t>
  </si>
  <si>
    <t>اوراق بهاداری که ارزش آنها در تاریخ گزارش تعدیل شده</t>
  </si>
  <si>
    <t>قیمت پایانی</t>
  </si>
  <si>
    <t>قیمت تعدیل شده</t>
  </si>
  <si>
    <t>درصد تعدیل</t>
  </si>
  <si>
    <t>خالص ارزش فروش تعدیل شده</t>
  </si>
  <si>
    <t>سپرده کوتاه‌مدت بانک خاورمیانه نیایش</t>
  </si>
  <si>
    <t>سپرده کوتاه‌مدت بانک ملی شعبه بورس اوراق بهادار</t>
  </si>
  <si>
    <t>سپرده  کوتاه‌مدت بانک گردشگری نیاوران</t>
  </si>
  <si>
    <t>سپرده کوتاه‌مدت بانک گردشگری نیاوران</t>
  </si>
  <si>
    <t>دلیل تعدیل</t>
  </si>
  <si>
    <t>(براساس دستورالعمل نحوه تعیین قیمت خرید و فروش اوراق بهادار در صندوق‌های سرمایه‌گذاری)</t>
  </si>
  <si>
    <t>برای ماه منتهی به 1405/03/31</t>
  </si>
  <si>
    <t>1405/02/31</t>
  </si>
  <si>
    <t>1405/03/31</t>
  </si>
  <si>
    <t>گروه مپنا</t>
  </si>
  <si>
    <t>ایران‌ ترانسفو</t>
  </si>
  <si>
    <t>موتوژن‌</t>
  </si>
  <si>
    <t>سرمایه‌گذاری‌نیرو</t>
  </si>
  <si>
    <t>توسعه مسیر برق گیلان</t>
  </si>
  <si>
    <t>نیروگاه زاگرس کوثر</t>
  </si>
  <si>
    <t>تولید نیروی برق آبادان</t>
  </si>
  <si>
    <t>شمش طلا GoldBar</t>
  </si>
  <si>
    <t>شمش نقره SilverBar</t>
  </si>
  <si>
    <t>پتروشیمی پردیس</t>
  </si>
  <si>
    <t>سیم و کابل ابهر</t>
  </si>
  <si>
    <t>گواهی تولید برق تجدیدپذیر(برقت0612)</t>
  </si>
  <si>
    <t>گواهی تولید برق تجدیدپذیر(برقت0512)</t>
  </si>
  <si>
    <t>بورس انرژی ایران</t>
  </si>
  <si>
    <t>توسعه مولد نیروگاهی جهرم</t>
  </si>
  <si>
    <t>تولید انرژی برق شمس پاسارگاد</t>
  </si>
  <si>
    <t>تولید برق ماهتاب کهنوج</t>
  </si>
  <si>
    <t>مولد نیروگاهی تجارت فارس</t>
  </si>
  <si>
    <t>مدیریت انرژی امید تابان هور</t>
  </si>
  <si>
    <t>براساس آسیب‌های جنگ و بخشنامه سازمان</t>
  </si>
  <si>
    <t>تعدیل سهم مبین انرژی خلیج فارس به درصدی بیشتر از دستورالعمل تعدیل قیمت بر اساس بخشنامه سازمان و در راستای شرکت های آسیب دیده درجنگ تحمیلی صورت گرفته است</t>
  </si>
  <si>
    <t>سپرده کوتاه‌مدت بانک ملی بورس اوراق بهادار</t>
  </si>
  <si>
    <t>1405/02/30</t>
  </si>
  <si>
    <t>برای ماه منتهی به 1404/03/31</t>
  </si>
  <si>
    <t>ایران ترانسفو</t>
  </si>
  <si>
    <t>سرمایه‌گذاری نیرو</t>
  </si>
  <si>
    <t>سپرده کوتاه مدت بانک ملی بورس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</si>
</sst>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"/>
    <numFmt numFmtId="167" formatCode="_(* #,##0.0000_);_(* \(#,##0.0000\);_(* &quot;-&quot;??_);_(@_)"/>
    <numFmt numFmtId="168" formatCode="#,##0;[Red]#,##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7" fontId="4" fillId="2" borderId="10" xfId="1" applyNumberFormat="1" applyFont="1" applyFill="1" applyBorder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7" fontId="2" fillId="0" borderId="0" xfId="1" applyNumberFormat="1" applyFont="1" applyAlignment="1">
      <alignment horizontal="left"/>
    </xf>
    <xf numFmtId="38" fontId="9" fillId="2" borderId="10" xfId="0" applyNumberFormat="1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8" fontId="18" fillId="0" borderId="1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9" fontId="2" fillId="2" borderId="0" xfId="2" applyFont="1" applyFill="1" applyBorder="1" applyAlignment="1">
      <alignment horizontal="center" vertical="center"/>
    </xf>
    <xf numFmtId="168" fontId="2" fillId="0" borderId="0" xfId="1" applyNumberFormat="1" applyFont="1" applyBorder="1" applyAlignment="1">
      <alignment horizontal="center" vertical="center"/>
    </xf>
    <xf numFmtId="168" fontId="7" fillId="0" borderId="0" xfId="1" applyNumberFormat="1" applyFont="1" applyBorder="1" applyAlignment="1">
      <alignment horizontal="center" vertical="center"/>
    </xf>
    <xf numFmtId="168" fontId="2" fillId="0" borderId="0" xfId="1" applyNumberFormat="1" applyFont="1" applyAlignment="1">
      <alignment horizontal="center" vertical="center"/>
    </xf>
    <xf numFmtId="168" fontId="1" fillId="0" borderId="5" xfId="1" applyNumberFormat="1" applyFont="1" applyBorder="1" applyAlignment="1">
      <alignment horizontal="center" vertical="center"/>
    </xf>
    <xf numFmtId="168" fontId="1" fillId="0" borderId="3" xfId="0" applyNumberFormat="1" applyFont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168" fontId="14" fillId="0" borderId="0" xfId="0" applyNumberFormat="1" applyFont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6" fillId="0" borderId="0" xfId="0" applyNumberFormat="1" applyFont="1" applyAlignment="1">
      <alignment horizontal="left"/>
    </xf>
    <xf numFmtId="4" fontId="1" fillId="0" borderId="10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" fontId="2" fillId="0" borderId="0" xfId="2" applyNumberFormat="1" applyFont="1" applyAlignment="1">
      <alignment horizontal="center" vertical="center" wrapText="1"/>
    </xf>
    <xf numFmtId="2" fontId="2" fillId="0" borderId="0" xfId="2" applyNumberFormat="1" applyFont="1" applyAlignment="1">
      <alignment horizontal="center" vertical="center" wrapText="1"/>
    </xf>
    <xf numFmtId="1" fontId="1" fillId="0" borderId="5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168" fontId="1" fillId="0" borderId="2" xfId="0" applyNumberFormat="1" applyFont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8" fontId="1" fillId="0" borderId="2" xfId="0" applyNumberFormat="1" applyFont="1" applyBorder="1" applyAlignment="1">
      <alignment horizontal="center" vertical="center"/>
    </xf>
    <xf numFmtId="168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8" fontId="1" fillId="0" borderId="2" xfId="1" applyNumberFormat="1" applyFont="1" applyBorder="1" applyAlignment="1">
      <alignment horizontal="center" vertical="center"/>
    </xf>
    <xf numFmtId="168" fontId="1" fillId="0" borderId="4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rightToLeft="1" view="pageBreakPreview" zoomScaleNormal="100" zoomScaleSheetLayoutView="100" workbookViewId="0">
      <selection activeCell="B8" sqref="B8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92" t="s">
        <v>100</v>
      </c>
      <c r="B4" s="192"/>
      <c r="C4" s="192"/>
    </row>
    <row r="5" spans="1:3" ht="50.1" customHeight="1">
      <c r="A5" s="192" t="s">
        <v>84</v>
      </c>
      <c r="B5" s="192"/>
      <c r="C5" s="192"/>
    </row>
    <row r="6" spans="1:3" ht="50.1" customHeight="1">
      <c r="A6" s="192" t="s">
        <v>122</v>
      </c>
      <c r="B6" s="192"/>
      <c r="C6" s="192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W39"/>
  <sheetViews>
    <sheetView rightToLeft="1" view="pageBreakPreview" topLeftCell="A16" zoomScaleNormal="100" zoomScaleSheetLayoutView="100" workbookViewId="0">
      <selection activeCell="I33" sqref="I33"/>
    </sheetView>
  </sheetViews>
  <sheetFormatPr defaultRowHeight="30" customHeight="1"/>
  <cols>
    <col min="1" max="1" width="30.42578125" style="57" customWidth="1"/>
    <col min="2" max="2" width="1.28515625" style="57" customWidth="1"/>
    <col min="3" max="3" width="18.28515625" style="57" customWidth="1"/>
    <col min="4" max="4" width="1.28515625" style="57" customWidth="1"/>
    <col min="5" max="5" width="21.140625" style="58" customWidth="1"/>
    <col min="6" max="6" width="1.28515625" style="57" customWidth="1"/>
    <col min="7" max="7" width="18.7109375" style="57" customWidth="1"/>
    <col min="8" max="8" width="1.28515625" style="57" customWidth="1"/>
    <col min="9" max="9" width="20.85546875" style="58" customWidth="1"/>
    <col min="10" max="10" width="1.28515625" style="57" customWidth="1"/>
    <col min="11" max="11" width="17.7109375" style="57" customWidth="1"/>
    <col min="12" max="12" width="1.28515625" style="57" customWidth="1"/>
    <col min="13" max="13" width="22.7109375" style="57" customWidth="1"/>
    <col min="14" max="14" width="1.28515625" style="57" customWidth="1"/>
    <col min="15" max="15" width="21.28515625" style="59" customWidth="1"/>
    <col min="16" max="16" width="1.28515625" style="57" customWidth="1"/>
    <col min="17" max="17" width="23.5703125" style="58" customWidth="1"/>
    <col min="18" max="18" width="23" style="58" customWidth="1"/>
    <col min="19" max="19" width="1.28515625" style="57" customWidth="1"/>
    <col min="20" max="20" width="17" style="57" customWidth="1"/>
    <col min="21" max="21" width="0.28515625" style="56" customWidth="1"/>
    <col min="22" max="22" width="9.140625" style="56"/>
    <col min="23" max="23" width="16.140625" style="56" bestFit="1" customWidth="1"/>
    <col min="24" max="16384" width="9.140625" style="56"/>
  </cols>
  <sheetData>
    <row r="1" spans="1:20" ht="30" customHeight="1">
      <c r="A1" s="224" t="s">
        <v>103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</row>
    <row r="2" spans="1:20" ht="30" customHeight="1">
      <c r="A2" s="224" t="s">
        <v>86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</row>
    <row r="3" spans="1:20" ht="30" customHeight="1">
      <c r="A3" s="224" t="s">
        <v>122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</row>
    <row r="4" spans="1:20" ht="30" customHeight="1">
      <c r="A4" s="231" t="s">
        <v>91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</row>
    <row r="5" spans="1:20" ht="30" customHeight="1">
      <c r="A5" s="40"/>
      <c r="B5" s="40"/>
      <c r="C5" s="232" t="s">
        <v>48</v>
      </c>
      <c r="D5" s="232"/>
      <c r="E5" s="232"/>
      <c r="F5" s="232"/>
      <c r="G5" s="232"/>
      <c r="H5" s="232"/>
      <c r="I5" s="232"/>
      <c r="J5" s="232"/>
      <c r="K5" s="232"/>
      <c r="L5" s="40"/>
      <c r="M5" s="232" t="s">
        <v>49</v>
      </c>
      <c r="N5" s="232"/>
      <c r="O5" s="232"/>
      <c r="P5" s="232"/>
      <c r="Q5" s="232"/>
      <c r="R5" s="232"/>
      <c r="S5" s="232"/>
      <c r="T5" s="232"/>
    </row>
    <row r="6" spans="1:20" ht="30" customHeight="1">
      <c r="A6" s="224" t="s">
        <v>50</v>
      </c>
      <c r="B6" s="40"/>
      <c r="C6" s="226" t="s">
        <v>51</v>
      </c>
      <c r="D6" s="73"/>
      <c r="E6" s="227" t="s">
        <v>52</v>
      </c>
      <c r="F6" s="73"/>
      <c r="G6" s="226" t="s">
        <v>53</v>
      </c>
      <c r="H6" s="73"/>
      <c r="I6" s="87" t="s">
        <v>14</v>
      </c>
      <c r="J6" s="88"/>
      <c r="K6" s="88"/>
      <c r="L6" s="40"/>
      <c r="M6" s="226" t="s">
        <v>51</v>
      </c>
      <c r="N6" s="73"/>
      <c r="O6" s="229" t="s">
        <v>52</v>
      </c>
      <c r="P6" s="73"/>
      <c r="Q6" s="227" t="s">
        <v>53</v>
      </c>
      <c r="R6" s="87" t="s">
        <v>14</v>
      </c>
      <c r="S6" s="88"/>
      <c r="T6" s="88"/>
    </row>
    <row r="7" spans="1:20" ht="30" customHeight="1">
      <c r="A7" s="225"/>
      <c r="B7" s="40"/>
      <c r="C7" s="225"/>
      <c r="D7" s="40"/>
      <c r="E7" s="228"/>
      <c r="F7" s="40"/>
      <c r="G7" s="225"/>
      <c r="H7" s="40"/>
      <c r="I7" s="89" t="s">
        <v>32</v>
      </c>
      <c r="J7" s="73"/>
      <c r="K7" s="177" t="s">
        <v>40</v>
      </c>
      <c r="L7" s="40"/>
      <c r="M7" s="225"/>
      <c r="N7" s="40"/>
      <c r="O7" s="230"/>
      <c r="P7" s="40"/>
      <c r="Q7" s="228"/>
      <c r="R7" s="89" t="s">
        <v>32</v>
      </c>
      <c r="S7" s="73"/>
      <c r="T7" s="177" t="s">
        <v>40</v>
      </c>
    </row>
    <row r="8" spans="1:20" ht="30" customHeight="1">
      <c r="A8" s="54" t="s">
        <v>126</v>
      </c>
      <c r="B8" s="40"/>
      <c r="C8" s="40">
        <v>0</v>
      </c>
      <c r="D8" s="40"/>
      <c r="E8" s="116">
        <f>'درآمد ناشی از تغییر قیمت اوراق'!E13</f>
        <v>9597381903</v>
      </c>
      <c r="F8" s="40"/>
      <c r="G8" s="186">
        <f>'درآمد ناشی از فروش  '!I12</f>
        <v>208140931</v>
      </c>
      <c r="H8" s="40"/>
      <c r="I8" s="116">
        <f>C8+E8+G8</f>
        <v>9805522834</v>
      </c>
      <c r="J8" s="40"/>
      <c r="K8" s="85"/>
      <c r="L8" s="40"/>
      <c r="M8" s="40">
        <v>0</v>
      </c>
      <c r="N8" s="40"/>
      <c r="O8" s="39">
        <f>'درآمد ناشی از تغییر قیمت اوراق'!I13</f>
        <v>9635036622</v>
      </c>
      <c r="P8" s="40"/>
      <c r="Q8" s="116">
        <f>'درآمد ناشی از فروش  '!Q12</f>
        <v>208140931</v>
      </c>
      <c r="R8" s="116">
        <f>M8+O8+Q8</f>
        <v>9843177553</v>
      </c>
      <c r="S8" s="40"/>
      <c r="T8" s="85"/>
    </row>
    <row r="9" spans="1:20" ht="30" customHeight="1">
      <c r="A9" s="54" t="s">
        <v>127</v>
      </c>
      <c r="B9" s="40"/>
      <c r="C9" s="40">
        <v>0</v>
      </c>
      <c r="D9" s="40"/>
      <c r="E9" s="116">
        <v>0</v>
      </c>
      <c r="F9" s="40"/>
      <c r="G9" s="186">
        <f>'درآمد ناشی از فروش  '!I13</f>
        <v>147190646</v>
      </c>
      <c r="H9" s="40"/>
      <c r="I9" s="116">
        <f t="shared" ref="I9:I31" si="0">C9+E9+G9</f>
        <v>147190646</v>
      </c>
      <c r="J9" s="40"/>
      <c r="K9" s="85"/>
      <c r="L9" s="40"/>
      <c r="M9" s="40">
        <v>0</v>
      </c>
      <c r="N9" s="40"/>
      <c r="O9" s="39">
        <v>0</v>
      </c>
      <c r="P9" s="40"/>
      <c r="Q9" s="116">
        <f>'درآمد ناشی از فروش  '!Q13</f>
        <v>147190646</v>
      </c>
      <c r="R9" s="116">
        <f t="shared" ref="R9:R31" si="1">M9+O9+Q9</f>
        <v>147190646</v>
      </c>
      <c r="S9" s="40"/>
      <c r="T9" s="85"/>
    </row>
    <row r="10" spans="1:20" ht="30" customHeight="1">
      <c r="A10" s="54" t="s">
        <v>129</v>
      </c>
      <c r="B10" s="40"/>
      <c r="C10" s="40">
        <v>0</v>
      </c>
      <c r="D10" s="40"/>
      <c r="E10" s="116">
        <f>'درآمد ناشی از تغییر قیمت اوراق'!E16</f>
        <v>1253840967</v>
      </c>
      <c r="F10" s="40"/>
      <c r="G10" s="186">
        <f>'درآمد ناشی از فروش  '!I14</f>
        <v>1175950184</v>
      </c>
      <c r="H10" s="40"/>
      <c r="I10" s="116">
        <f t="shared" si="0"/>
        <v>2429791151</v>
      </c>
      <c r="J10" s="40"/>
      <c r="K10" s="85"/>
      <c r="L10" s="40"/>
      <c r="M10" s="40">
        <v>0</v>
      </c>
      <c r="N10" s="40"/>
      <c r="O10" s="39">
        <f>'درآمد ناشی از تغییر قیمت اوراق'!I16</f>
        <v>1247651604</v>
      </c>
      <c r="P10" s="40"/>
      <c r="Q10" s="116">
        <f>'درآمد ناشی از فروش  '!Q14</f>
        <v>1175950184</v>
      </c>
      <c r="R10" s="116">
        <f t="shared" si="1"/>
        <v>2423601788</v>
      </c>
      <c r="S10" s="40"/>
      <c r="T10" s="85"/>
    </row>
    <row r="11" spans="1:20" ht="30" customHeight="1">
      <c r="A11" s="54" t="s">
        <v>135</v>
      </c>
      <c r="B11" s="40"/>
      <c r="C11" s="40">
        <v>0</v>
      </c>
      <c r="D11" s="40"/>
      <c r="E11" s="116">
        <v>0</v>
      </c>
      <c r="F11" s="40"/>
      <c r="G11" s="187">
        <f>'درآمد ناشی از فروش  '!I15</f>
        <v>-226364304</v>
      </c>
      <c r="H11" s="40"/>
      <c r="I11" s="116">
        <f t="shared" si="0"/>
        <v>-226364304</v>
      </c>
      <c r="J11" s="40"/>
      <c r="K11" s="85"/>
      <c r="L11" s="40"/>
      <c r="M11" s="40">
        <v>0</v>
      </c>
      <c r="N11" s="40"/>
      <c r="O11" s="39">
        <v>0</v>
      </c>
      <c r="P11" s="40"/>
      <c r="Q11" s="116">
        <f>'درآمد ناشی از فروش  '!Q15</f>
        <v>-226364304</v>
      </c>
      <c r="R11" s="116">
        <f t="shared" si="1"/>
        <v>-226364304</v>
      </c>
      <c r="S11" s="40"/>
      <c r="T11" s="85"/>
    </row>
    <row r="12" spans="1:20" ht="30" customHeight="1">
      <c r="A12" s="54" t="s">
        <v>134</v>
      </c>
      <c r="B12" s="40"/>
      <c r="C12" s="40">
        <v>0</v>
      </c>
      <c r="D12" s="40"/>
      <c r="E12" s="116">
        <v>0</v>
      </c>
      <c r="F12" s="40"/>
      <c r="G12" s="187">
        <f>'درآمد ناشی از فروش  '!I16</f>
        <v>-13730456</v>
      </c>
      <c r="H12" s="40"/>
      <c r="I12" s="116">
        <f t="shared" si="0"/>
        <v>-13730456</v>
      </c>
      <c r="J12" s="40"/>
      <c r="K12" s="85"/>
      <c r="L12" s="40"/>
      <c r="M12" s="40">
        <v>0</v>
      </c>
      <c r="N12" s="40"/>
      <c r="O12" s="39">
        <v>0</v>
      </c>
      <c r="P12" s="40"/>
      <c r="Q12" s="116">
        <f>'درآمد ناشی از فروش  '!Q16</f>
        <v>-13730456</v>
      </c>
      <c r="R12" s="116">
        <f t="shared" si="1"/>
        <v>-13730456</v>
      </c>
      <c r="S12" s="40"/>
      <c r="T12" s="85"/>
    </row>
    <row r="13" spans="1:20" ht="30" customHeight="1">
      <c r="A13" s="54" t="s">
        <v>104</v>
      </c>
      <c r="B13" s="79"/>
      <c r="C13" s="40">
        <v>0</v>
      </c>
      <c r="D13" s="79"/>
      <c r="E13" s="116">
        <f>'درآمد ناشی از تغییر قیمت اوراق'!E7</f>
        <v>20331077221</v>
      </c>
      <c r="F13" s="79"/>
      <c r="G13" s="116">
        <v>0</v>
      </c>
      <c r="H13" s="79"/>
      <c r="I13" s="116">
        <f t="shared" si="0"/>
        <v>20331077221</v>
      </c>
      <c r="J13" s="79"/>
      <c r="K13" s="82"/>
      <c r="L13" s="79"/>
      <c r="M13" s="116">
        <f>'درآمد سود سهام'!S7</f>
        <v>0</v>
      </c>
      <c r="N13" s="79"/>
      <c r="O13" s="116">
        <f>'درآمد ناشی از تغییر قیمت اوراق'!I7</f>
        <v>20294192218</v>
      </c>
      <c r="P13" s="79"/>
      <c r="Q13" s="116">
        <v>0</v>
      </c>
      <c r="R13" s="116">
        <f t="shared" si="1"/>
        <v>20294192218</v>
      </c>
      <c r="S13" s="79"/>
      <c r="T13" s="82"/>
    </row>
    <row r="14" spans="1:20" ht="30" customHeight="1">
      <c r="A14" s="54" t="s">
        <v>105</v>
      </c>
      <c r="B14" s="79"/>
      <c r="C14" s="39">
        <f>'درآمد سود سهام'!M8</f>
        <v>0</v>
      </c>
      <c r="D14" s="79"/>
      <c r="E14" s="116">
        <f>'درآمد ناشی از تغییر قیمت اوراق'!E8</f>
        <v>-6880138777</v>
      </c>
      <c r="F14" s="79"/>
      <c r="G14" s="116">
        <f>'درآمد ناشی از فروش  '!I8</f>
        <v>0</v>
      </c>
      <c r="H14" s="79"/>
      <c r="I14" s="116">
        <f t="shared" si="0"/>
        <v>-6880138777</v>
      </c>
      <c r="J14" s="79"/>
      <c r="K14" s="82"/>
      <c r="L14" s="79"/>
      <c r="M14" s="116">
        <f>'درآمد سود سهام'!S8</f>
        <v>83777645</v>
      </c>
      <c r="N14" s="79"/>
      <c r="O14" s="116">
        <f>'درآمد ناشی از تغییر قیمت اوراق'!I8</f>
        <v>-7080894664</v>
      </c>
      <c r="P14" s="79"/>
      <c r="Q14" s="116">
        <f>'درآمد ناشی از فروش  '!Q8</f>
        <v>0</v>
      </c>
      <c r="R14" s="116">
        <f t="shared" si="1"/>
        <v>-6997117019</v>
      </c>
      <c r="S14" s="79"/>
      <c r="T14" s="82"/>
    </row>
    <row r="15" spans="1:20" ht="30" customHeight="1">
      <c r="A15" s="54" t="s">
        <v>106</v>
      </c>
      <c r="B15" s="79"/>
      <c r="C15" s="40">
        <v>0</v>
      </c>
      <c r="D15" s="79"/>
      <c r="E15" s="116">
        <f>'درآمد ناشی از تغییر قیمت اوراق'!E9</f>
        <v>5250661674</v>
      </c>
      <c r="F15" s="79"/>
      <c r="G15" s="116">
        <f>'درآمد ناشی از فروش  '!I9</f>
        <v>23017325</v>
      </c>
      <c r="H15" s="40"/>
      <c r="I15" s="116">
        <f t="shared" si="0"/>
        <v>5273678999</v>
      </c>
      <c r="J15" s="40"/>
      <c r="K15" s="118"/>
      <c r="L15" s="79"/>
      <c r="M15" s="116">
        <f>'درآمد سود سهام'!S9</f>
        <v>0</v>
      </c>
      <c r="N15" s="79"/>
      <c r="O15" s="116">
        <f>'درآمد ناشی از تغییر قیمت اوراق'!I9</f>
        <v>4986579240</v>
      </c>
      <c r="P15" s="79"/>
      <c r="Q15" s="116">
        <f>'درآمد ناشی از فروش  '!Q9</f>
        <v>23017325</v>
      </c>
      <c r="R15" s="116">
        <f t="shared" si="1"/>
        <v>5009596565</v>
      </c>
      <c r="S15" s="79"/>
      <c r="T15" s="82"/>
    </row>
    <row r="16" spans="1:20" ht="30" customHeight="1">
      <c r="A16" s="54" t="s">
        <v>107</v>
      </c>
      <c r="B16" s="79"/>
      <c r="C16" s="40">
        <v>0</v>
      </c>
      <c r="D16" s="79"/>
      <c r="E16" s="116">
        <f>'درآمد ناشی از تغییر قیمت اوراق'!E10</f>
        <v>1</v>
      </c>
      <c r="F16" s="79"/>
      <c r="G16" s="116">
        <f>'درآمد ناشی از فروش  '!I10</f>
        <v>0</v>
      </c>
      <c r="H16" s="40"/>
      <c r="I16" s="116">
        <f t="shared" si="0"/>
        <v>1</v>
      </c>
      <c r="J16" s="40"/>
      <c r="K16" s="118"/>
      <c r="L16" s="79"/>
      <c r="M16" s="116">
        <f>'درآمد سود سهام'!S10</f>
        <v>0</v>
      </c>
      <c r="N16" s="79"/>
      <c r="O16" s="116">
        <f>'درآمد ناشی از تغییر قیمت اوراق'!I10</f>
        <v>-4722306544</v>
      </c>
      <c r="P16" s="79"/>
      <c r="Q16" s="116">
        <f>'درآمد ناشی از فروش  '!Q10</f>
        <v>0</v>
      </c>
      <c r="R16" s="116">
        <f t="shared" si="1"/>
        <v>-4722306544</v>
      </c>
      <c r="S16" s="79"/>
      <c r="T16" s="82"/>
    </row>
    <row r="17" spans="1:21" ht="30" customHeight="1">
      <c r="A17" s="54" t="s">
        <v>108</v>
      </c>
      <c r="B17" s="79"/>
      <c r="C17" s="40">
        <v>0</v>
      </c>
      <c r="D17" s="79"/>
      <c r="E17" s="116">
        <f>'درآمد ناشی از تغییر قیمت اوراق'!E11</f>
        <v>142392896567</v>
      </c>
      <c r="F17" s="79"/>
      <c r="G17" s="116">
        <f>'درآمد ناشی از فروش  '!I11</f>
        <v>0</v>
      </c>
      <c r="H17" s="79"/>
      <c r="I17" s="116">
        <f t="shared" si="0"/>
        <v>142392896567</v>
      </c>
      <c r="J17" s="79"/>
      <c r="K17" s="82"/>
      <c r="L17" s="79"/>
      <c r="M17" s="116">
        <f>'درآمد سود سهام'!S11</f>
        <v>0</v>
      </c>
      <c r="N17" s="79"/>
      <c r="O17" s="80">
        <f>'درآمد ناشی از تغییر قیمت اوراق'!I11</f>
        <v>142564517055</v>
      </c>
      <c r="P17" s="79"/>
      <c r="Q17" s="116">
        <f>'درآمد ناشی از فروش  '!Q11</f>
        <v>0</v>
      </c>
      <c r="R17" s="116">
        <f t="shared" si="1"/>
        <v>142564517055</v>
      </c>
      <c r="S17" s="79"/>
      <c r="T17" s="82"/>
    </row>
    <row r="18" spans="1:21" ht="30" customHeight="1">
      <c r="A18" s="54" t="s">
        <v>125</v>
      </c>
      <c r="B18" s="79"/>
      <c r="C18" s="40">
        <v>0</v>
      </c>
      <c r="D18" s="79"/>
      <c r="E18" s="116">
        <f>'درآمد ناشی از تغییر قیمت اوراق'!E12</f>
        <v>26766411376</v>
      </c>
      <c r="F18" s="79"/>
      <c r="G18" s="116">
        <v>0</v>
      </c>
      <c r="H18" s="79"/>
      <c r="I18" s="116">
        <f t="shared" si="0"/>
        <v>26766411376</v>
      </c>
      <c r="J18" s="79"/>
      <c r="K18" s="82"/>
      <c r="L18" s="79"/>
      <c r="M18" s="39">
        <v>0</v>
      </c>
      <c r="N18" s="79"/>
      <c r="O18" s="116">
        <f>'درآمد ناشی از تغییر قیمت اوراق'!I12</f>
        <v>26967158914</v>
      </c>
      <c r="P18" s="79"/>
      <c r="Q18" s="116">
        <v>0</v>
      </c>
      <c r="R18" s="116">
        <f t="shared" si="1"/>
        <v>26967158914</v>
      </c>
      <c r="S18" s="79"/>
      <c r="T18" s="82"/>
    </row>
    <row r="19" spans="1:21" ht="30" customHeight="1">
      <c r="A19" s="54" t="s">
        <v>150</v>
      </c>
      <c r="B19" s="79"/>
      <c r="C19" s="40">
        <v>0</v>
      </c>
      <c r="D19" s="79"/>
      <c r="E19" s="116">
        <f>'درآمد ناشی از تغییر قیمت اوراق'!E14</f>
        <v>2315183855</v>
      </c>
      <c r="F19" s="79"/>
      <c r="G19" s="116">
        <v>0</v>
      </c>
      <c r="H19" s="79"/>
      <c r="I19" s="116">
        <f t="shared" si="0"/>
        <v>2315183855</v>
      </c>
      <c r="J19" s="79"/>
      <c r="K19" s="82"/>
      <c r="L19" s="79"/>
      <c r="M19" s="39"/>
      <c r="N19" s="79"/>
      <c r="O19" s="116">
        <f>'درآمد ناشی از تغییر قیمت اوراق'!I14</f>
        <v>2337563826</v>
      </c>
      <c r="P19" s="79"/>
      <c r="Q19" s="116">
        <v>0</v>
      </c>
      <c r="R19" s="116">
        <f t="shared" si="1"/>
        <v>2337563826</v>
      </c>
      <c r="S19" s="79"/>
      <c r="T19" s="82"/>
    </row>
    <row r="20" spans="1:21" ht="30" customHeight="1">
      <c r="A20" s="54" t="s">
        <v>143</v>
      </c>
      <c r="B20" s="79"/>
      <c r="C20" s="40">
        <v>0</v>
      </c>
      <c r="D20" s="79"/>
      <c r="E20" s="116">
        <f>'درآمد ناشی از تغییر قیمت اوراق'!E15</f>
        <v>-1031531854</v>
      </c>
      <c r="F20" s="79"/>
      <c r="G20" s="116">
        <v>0</v>
      </c>
      <c r="H20" s="79"/>
      <c r="I20" s="116">
        <f t="shared" si="0"/>
        <v>-1031531854</v>
      </c>
      <c r="J20" s="79"/>
      <c r="K20" s="82"/>
      <c r="L20" s="79"/>
      <c r="M20" s="39"/>
      <c r="N20" s="79"/>
      <c r="O20" s="116">
        <f>'درآمد ناشی از تغییر قیمت اوراق'!I15</f>
        <v>-1031531854</v>
      </c>
      <c r="P20" s="79"/>
      <c r="Q20" s="116">
        <v>0</v>
      </c>
      <c r="R20" s="116">
        <f t="shared" si="1"/>
        <v>-1031531854</v>
      </c>
      <c r="S20" s="79"/>
      <c r="T20" s="82"/>
    </row>
    <row r="21" spans="1:21" ht="30" customHeight="1">
      <c r="A21" s="54" t="s">
        <v>130</v>
      </c>
      <c r="B21" s="79"/>
      <c r="C21" s="40">
        <v>0</v>
      </c>
      <c r="D21" s="79"/>
      <c r="E21" s="116">
        <f>'درآمد ناشی از تغییر قیمت اوراق'!E17</f>
        <v>1626182269</v>
      </c>
      <c r="F21" s="79"/>
      <c r="G21" s="116">
        <v>0</v>
      </c>
      <c r="H21" s="79"/>
      <c r="I21" s="116">
        <f t="shared" si="0"/>
        <v>1626182269</v>
      </c>
      <c r="J21" s="79"/>
      <c r="K21" s="82"/>
      <c r="L21" s="79"/>
      <c r="M21" s="39"/>
      <c r="N21" s="79"/>
      <c r="O21" s="116">
        <f>'درآمد ناشی از تغییر قیمت اوراق'!I17</f>
        <v>1631942677</v>
      </c>
      <c r="P21" s="79"/>
      <c r="Q21" s="116">
        <v>0</v>
      </c>
      <c r="R21" s="116">
        <f t="shared" si="1"/>
        <v>1631942677</v>
      </c>
      <c r="S21" s="79"/>
      <c r="T21" s="82"/>
    </row>
    <row r="22" spans="1:21" ht="30" customHeight="1">
      <c r="A22" s="54" t="s">
        <v>139</v>
      </c>
      <c r="B22" s="79"/>
      <c r="C22" s="40">
        <v>0</v>
      </c>
      <c r="D22" s="79"/>
      <c r="E22" s="116">
        <f>'درآمد ناشی از تغییر قیمت اوراق'!E18</f>
        <v>590868916</v>
      </c>
      <c r="F22" s="79"/>
      <c r="G22" s="116">
        <v>0</v>
      </c>
      <c r="H22" s="79"/>
      <c r="I22" s="116">
        <f t="shared" si="0"/>
        <v>590868916</v>
      </c>
      <c r="J22" s="79"/>
      <c r="K22" s="82"/>
      <c r="L22" s="79"/>
      <c r="M22" s="39">
        <v>0</v>
      </c>
      <c r="N22" s="79"/>
      <c r="O22" s="116">
        <f>'درآمد ناشی از تغییر قیمت اوراق'!I18</f>
        <v>590868916</v>
      </c>
      <c r="P22" s="79"/>
      <c r="Q22" s="116">
        <v>0</v>
      </c>
      <c r="R22" s="116">
        <f t="shared" si="1"/>
        <v>590868916</v>
      </c>
      <c r="S22" s="79"/>
      <c r="T22" s="82"/>
    </row>
    <row r="23" spans="1:21" ht="30" customHeight="1">
      <c r="A23" s="54" t="s">
        <v>131</v>
      </c>
      <c r="B23" s="79"/>
      <c r="C23" s="40">
        <v>0</v>
      </c>
      <c r="D23" s="79"/>
      <c r="E23" s="116">
        <f>'درآمد ناشی از تغییر قیمت اوراق'!E19</f>
        <v>1473194825</v>
      </c>
      <c r="F23" s="79"/>
      <c r="G23" s="116">
        <v>0</v>
      </c>
      <c r="H23" s="79"/>
      <c r="I23" s="116">
        <f t="shared" si="0"/>
        <v>1473194825</v>
      </c>
      <c r="J23" s="79"/>
      <c r="K23" s="82"/>
      <c r="L23" s="79"/>
      <c r="M23" s="39"/>
      <c r="N23" s="79"/>
      <c r="O23" s="116">
        <f>'درآمد ناشی از تغییر قیمت اوراق'!I19</f>
        <v>1499579092</v>
      </c>
      <c r="P23" s="79"/>
      <c r="Q23" s="116">
        <v>0</v>
      </c>
      <c r="R23" s="116">
        <f t="shared" si="1"/>
        <v>1499579092</v>
      </c>
      <c r="S23" s="79"/>
      <c r="T23" s="82"/>
    </row>
    <row r="24" spans="1:21" ht="30" customHeight="1">
      <c r="A24" s="54" t="s">
        <v>138</v>
      </c>
      <c r="B24" s="79"/>
      <c r="C24" s="40">
        <v>0</v>
      </c>
      <c r="D24" s="79"/>
      <c r="E24" s="116">
        <f>'درآمد ناشی از تغییر قیمت اوراق'!E20</f>
        <v>28465972247</v>
      </c>
      <c r="F24" s="79"/>
      <c r="G24" s="116">
        <v>0</v>
      </c>
      <c r="H24" s="79"/>
      <c r="I24" s="116">
        <f t="shared" si="0"/>
        <v>28465972247</v>
      </c>
      <c r="J24" s="79"/>
      <c r="K24" s="82"/>
      <c r="L24" s="79"/>
      <c r="M24" s="39">
        <v>0</v>
      </c>
      <c r="N24" s="79"/>
      <c r="O24" s="116">
        <f>'درآمد ناشی از تغییر قیمت اوراق'!I20</f>
        <v>28465972247</v>
      </c>
      <c r="P24" s="79"/>
      <c r="Q24" s="116">
        <v>0</v>
      </c>
      <c r="R24" s="116">
        <f t="shared" si="1"/>
        <v>28465972247</v>
      </c>
      <c r="S24" s="79"/>
      <c r="T24" s="82"/>
    </row>
    <row r="25" spans="1:21" ht="30" customHeight="1">
      <c r="A25" s="54" t="s">
        <v>142</v>
      </c>
      <c r="B25" s="79"/>
      <c r="C25" s="40">
        <v>0</v>
      </c>
      <c r="D25" s="79"/>
      <c r="E25" s="116">
        <f>'درآمد ناشی از تغییر قیمت اوراق'!E21</f>
        <v>4114576975</v>
      </c>
      <c r="F25" s="79"/>
      <c r="G25" s="116">
        <v>0</v>
      </c>
      <c r="H25" s="79"/>
      <c r="I25" s="116">
        <f t="shared" si="0"/>
        <v>4114576975</v>
      </c>
      <c r="J25" s="79"/>
      <c r="K25" s="82"/>
      <c r="L25" s="79"/>
      <c r="M25" s="39">
        <v>0</v>
      </c>
      <c r="N25" s="79"/>
      <c r="O25" s="116">
        <f>'درآمد ناشی از تغییر قیمت اوراق'!I21</f>
        <v>4114576975</v>
      </c>
      <c r="P25" s="79"/>
      <c r="Q25" s="116">
        <v>0</v>
      </c>
      <c r="R25" s="116">
        <f t="shared" si="1"/>
        <v>4114576975</v>
      </c>
      <c r="S25" s="79"/>
      <c r="T25" s="82"/>
    </row>
    <row r="26" spans="1:21" ht="30" customHeight="1">
      <c r="A26" s="54" t="s">
        <v>140</v>
      </c>
      <c r="B26" s="79"/>
      <c r="C26" s="40">
        <v>0</v>
      </c>
      <c r="D26" s="79"/>
      <c r="E26" s="116">
        <f>'درآمد ناشی از تغییر قیمت اوراق'!E22</f>
        <v>14734571899</v>
      </c>
      <c r="F26" s="79"/>
      <c r="G26" s="116">
        <v>0</v>
      </c>
      <c r="H26" s="79"/>
      <c r="I26" s="116">
        <f t="shared" si="0"/>
        <v>14734571899</v>
      </c>
      <c r="J26" s="79"/>
      <c r="K26" s="82"/>
      <c r="L26" s="79"/>
      <c r="M26" s="39">
        <v>0</v>
      </c>
      <c r="N26" s="79"/>
      <c r="O26" s="116">
        <f>'درآمد ناشی از تغییر قیمت اوراق'!I22</f>
        <v>14734571899</v>
      </c>
      <c r="P26" s="79"/>
      <c r="Q26" s="116">
        <v>0</v>
      </c>
      <c r="R26" s="116">
        <f t="shared" si="1"/>
        <v>14734571899</v>
      </c>
      <c r="S26" s="79"/>
      <c r="T26" s="82"/>
    </row>
    <row r="27" spans="1:21" ht="30" customHeight="1">
      <c r="A27" s="54" t="s">
        <v>141</v>
      </c>
      <c r="B27" s="79"/>
      <c r="C27" s="40">
        <v>0</v>
      </c>
      <c r="D27" s="79"/>
      <c r="E27" s="116">
        <f>'درآمد ناشی از تغییر قیمت اوراق'!E23</f>
        <v>-532306989</v>
      </c>
      <c r="F27" s="79"/>
      <c r="G27" s="116">
        <v>0</v>
      </c>
      <c r="H27" s="79"/>
      <c r="I27" s="116">
        <f t="shared" si="0"/>
        <v>-532306989</v>
      </c>
      <c r="J27" s="79"/>
      <c r="K27" s="82"/>
      <c r="L27" s="79"/>
      <c r="M27" s="39">
        <v>0</v>
      </c>
      <c r="N27" s="79"/>
      <c r="O27" s="116">
        <f>'درآمد ناشی از تغییر قیمت اوراق'!I23</f>
        <v>-532306989</v>
      </c>
      <c r="P27" s="79"/>
      <c r="Q27" s="116">
        <v>0</v>
      </c>
      <c r="R27" s="116">
        <f t="shared" si="1"/>
        <v>-532306989</v>
      </c>
      <c r="S27" s="79"/>
      <c r="T27" s="82"/>
    </row>
    <row r="28" spans="1:21" ht="30" customHeight="1">
      <c r="A28" s="54" t="s">
        <v>136</v>
      </c>
      <c r="B28" s="79"/>
      <c r="C28" s="40">
        <v>0</v>
      </c>
      <c r="D28" s="79"/>
      <c r="E28" s="80">
        <f>'درآمد ناشی از تغییر قیمت اوراق'!E24</f>
        <v>-1928879471</v>
      </c>
      <c r="F28" s="79"/>
      <c r="G28" s="116">
        <f>'درآمد ناشی از فروش  '!I17</f>
        <v>-736330280</v>
      </c>
      <c r="H28" s="79"/>
      <c r="I28" s="116">
        <f t="shared" si="0"/>
        <v>-2665209751</v>
      </c>
      <c r="J28" s="79"/>
      <c r="K28" s="82"/>
      <c r="L28" s="79"/>
      <c r="M28" s="39">
        <v>0</v>
      </c>
      <c r="N28" s="81"/>
      <c r="O28" s="116">
        <f>'درآمد ناشی از تغییر قیمت اوراق'!I24</f>
        <v>-2169175021</v>
      </c>
      <c r="P28" s="81"/>
      <c r="Q28" s="116">
        <f>'درآمد ناشی از فروش  '!Q17</f>
        <v>-736330280</v>
      </c>
      <c r="R28" s="116">
        <f t="shared" si="1"/>
        <v>-2905505301</v>
      </c>
      <c r="S28" s="81"/>
      <c r="T28" s="82"/>
      <c r="U28" s="59"/>
    </row>
    <row r="29" spans="1:21" ht="30" customHeight="1">
      <c r="A29" s="54" t="s">
        <v>137</v>
      </c>
      <c r="B29" s="79"/>
      <c r="C29" s="40">
        <v>0</v>
      </c>
      <c r="D29" s="79"/>
      <c r="E29" s="80">
        <f>'درآمد ناشی از تغییر قیمت اوراق'!E25</f>
        <v>-1719220557</v>
      </c>
      <c r="F29" s="79"/>
      <c r="G29" s="116">
        <f>'درآمد ناشی از فروش  '!I18</f>
        <v>-344039883</v>
      </c>
      <c r="H29" s="79"/>
      <c r="I29" s="116">
        <f t="shared" si="0"/>
        <v>-2063260440</v>
      </c>
      <c r="J29" s="79"/>
      <c r="K29" s="82"/>
      <c r="L29" s="79"/>
      <c r="M29" s="39">
        <v>0</v>
      </c>
      <c r="N29" s="81"/>
      <c r="O29" s="116">
        <f>'درآمد ناشی از تغییر قیمت اوراق'!I25</f>
        <v>-2036467820</v>
      </c>
      <c r="P29" s="81"/>
      <c r="Q29" s="116">
        <f>'درآمد ناشی از فروش  '!Q18</f>
        <v>-344039883</v>
      </c>
      <c r="R29" s="116">
        <f t="shared" si="1"/>
        <v>-2380507703</v>
      </c>
      <c r="S29" s="81"/>
      <c r="T29" s="82"/>
      <c r="U29" s="59"/>
    </row>
    <row r="30" spans="1:21" ht="30" customHeight="1">
      <c r="A30" s="54" t="s">
        <v>132</v>
      </c>
      <c r="B30" s="79"/>
      <c r="C30" s="40">
        <v>0</v>
      </c>
      <c r="D30" s="79"/>
      <c r="E30" s="116">
        <v>0</v>
      </c>
      <c r="F30" s="79"/>
      <c r="G30" s="116">
        <f>'درآمد ناشی از فروش  '!I19</f>
        <v>-39809853596</v>
      </c>
      <c r="H30" s="79"/>
      <c r="I30" s="116">
        <f t="shared" si="0"/>
        <v>-39809853596</v>
      </c>
      <c r="J30" s="79"/>
      <c r="K30" s="82"/>
      <c r="L30" s="79"/>
      <c r="M30" s="39">
        <v>0</v>
      </c>
      <c r="N30" s="81"/>
      <c r="O30" s="116">
        <v>0</v>
      </c>
      <c r="P30" s="81"/>
      <c r="Q30" s="116">
        <f>'درآمد ناشی از فروش  '!Q19</f>
        <v>-39809853596</v>
      </c>
      <c r="R30" s="116">
        <f t="shared" si="1"/>
        <v>-39809853596</v>
      </c>
      <c r="S30" s="81"/>
      <c r="T30" s="82"/>
      <c r="U30" s="59"/>
    </row>
    <row r="31" spans="1:21" ht="30" customHeight="1">
      <c r="A31" s="54" t="s">
        <v>133</v>
      </c>
      <c r="B31" s="79"/>
      <c r="C31" s="40">
        <v>0</v>
      </c>
      <c r="D31" s="79"/>
      <c r="E31" s="116">
        <v>0</v>
      </c>
      <c r="F31" s="79"/>
      <c r="G31" s="116">
        <f>'درآمد ناشی از فروش  '!I20</f>
        <v>-13101131772</v>
      </c>
      <c r="H31" s="79"/>
      <c r="I31" s="116">
        <f t="shared" si="0"/>
        <v>-13101131772</v>
      </c>
      <c r="J31" s="79"/>
      <c r="K31" s="82"/>
      <c r="L31" s="79"/>
      <c r="M31" s="39">
        <v>0</v>
      </c>
      <c r="N31" s="81"/>
      <c r="O31" s="116">
        <v>0</v>
      </c>
      <c r="P31" s="81"/>
      <c r="Q31" s="116">
        <f>'درآمد ناشی از فروش  '!Q20</f>
        <v>-10225603278</v>
      </c>
      <c r="R31" s="116">
        <f t="shared" si="1"/>
        <v>-10225603278</v>
      </c>
      <c r="S31" s="81"/>
      <c r="T31" s="82"/>
      <c r="U31" s="59"/>
    </row>
    <row r="32" spans="1:21" s="61" customFormat="1" ht="30" customHeight="1" thickBot="1">
      <c r="A32" s="85" t="s">
        <v>14</v>
      </c>
      <c r="B32" s="83"/>
      <c r="C32" s="90">
        <f>SUM(C8:C31)</f>
        <v>0</v>
      </c>
      <c r="D32" s="90">
        <f t="shared" ref="D32:F32" si="2">SUM(D8:D31)</f>
        <v>0</v>
      </c>
      <c r="E32" s="90">
        <f>SUM(E8:E31)</f>
        <v>246820743047</v>
      </c>
      <c r="F32" s="90">
        <f t="shared" si="2"/>
        <v>0</v>
      </c>
      <c r="G32" s="90">
        <v>-52677151205</v>
      </c>
      <c r="H32" s="83"/>
      <c r="I32" s="159">
        <f>SUM(I8:I31)</f>
        <v>194143591842</v>
      </c>
      <c r="J32" s="83"/>
      <c r="K32" s="84"/>
      <c r="L32" s="83"/>
      <c r="M32" s="90">
        <f>SUM(M8:M31)</f>
        <v>83777645</v>
      </c>
      <c r="N32" s="83"/>
      <c r="O32" s="86">
        <f>SUM(O8:O31)</f>
        <v>241497528393</v>
      </c>
      <c r="P32" s="83"/>
      <c r="Q32" s="90">
        <f>SUM(Q8:Q31)</f>
        <v>-49801622711</v>
      </c>
      <c r="R32" s="90">
        <f>SUM(R8:R31)</f>
        <v>191779683327</v>
      </c>
      <c r="S32" s="83"/>
      <c r="T32" s="84"/>
    </row>
    <row r="33" spans="5:23" ht="30" customHeight="1" thickTop="1">
      <c r="E33" s="115"/>
      <c r="I33" s="62"/>
      <c r="M33" s="82"/>
      <c r="O33" s="117"/>
    </row>
    <row r="34" spans="5:23" ht="30" customHeight="1">
      <c r="G34" s="58"/>
      <c r="M34" s="82"/>
    </row>
    <row r="35" spans="5:23" ht="30" customHeight="1">
      <c r="G35" s="58"/>
      <c r="K35" s="59"/>
      <c r="M35" s="82"/>
      <c r="T35" s="59"/>
      <c r="W35" s="63"/>
    </row>
    <row r="36" spans="5:23" ht="30" customHeight="1">
      <c r="M36" s="59"/>
    </row>
    <row r="37" spans="5:23" ht="30" customHeight="1">
      <c r="M37" s="59"/>
    </row>
    <row r="38" spans="5:23" ht="30" customHeight="1">
      <c r="M38" s="58"/>
    </row>
    <row r="39" spans="5:23" ht="30" customHeight="1">
      <c r="K39" s="59"/>
      <c r="M39" s="60"/>
    </row>
  </sheetData>
  <autoFilter ref="A1:A35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15"/>
  <sheetViews>
    <sheetView rightToLeft="1" view="pageBreakPreview" zoomScaleNormal="100" zoomScaleSheetLayoutView="100" workbookViewId="0">
      <selection activeCell="G8" sqref="G8"/>
    </sheetView>
  </sheetViews>
  <sheetFormatPr defaultRowHeight="30" customHeight="1"/>
  <cols>
    <col min="1" max="1" width="39" style="64" customWidth="1"/>
    <col min="2" max="2" width="1.28515625" style="64" customWidth="1"/>
    <col min="3" max="3" width="16.85546875" style="64" customWidth="1"/>
    <col min="4" max="4" width="1.28515625" style="64" customWidth="1"/>
    <col min="5" max="5" width="20.7109375" style="64" customWidth="1"/>
    <col min="6" max="6" width="1.28515625" style="64" customWidth="1"/>
    <col min="7" max="7" width="15.5703125" style="64" customWidth="1"/>
    <col min="8" max="8" width="1.28515625" style="64" customWidth="1"/>
    <col min="9" max="9" width="16.5703125" style="64" customWidth="1"/>
    <col min="10" max="10" width="1.28515625" style="64" customWidth="1"/>
    <col min="11" max="11" width="18.7109375" style="64" customWidth="1"/>
    <col min="12" max="12" width="1.28515625" style="64" customWidth="1"/>
    <col min="13" max="13" width="15.5703125" style="64" customWidth="1"/>
    <col min="14" max="14" width="1.28515625" style="64" customWidth="1"/>
    <col min="15" max="15" width="20.42578125" style="64" customWidth="1"/>
    <col min="16" max="16" width="1.28515625" style="64" customWidth="1"/>
    <col min="17" max="17" width="18.5703125" style="65" customWidth="1"/>
    <col min="18" max="18" width="1.28515625" style="64" customWidth="1"/>
    <col min="19" max="19" width="20.5703125" style="64" customWidth="1"/>
    <col min="20" max="20" width="0.28515625" style="66" customWidth="1"/>
    <col min="21" max="21" width="6.7109375" style="66" customWidth="1"/>
    <col min="22" max="22" width="14.7109375" style="66" bestFit="1" customWidth="1"/>
    <col min="23" max="16384" width="9.140625" style="66"/>
  </cols>
  <sheetData>
    <row r="1" spans="1:22" ht="30" customHeight="1">
      <c r="A1" s="220" t="s">
        <v>103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</row>
    <row r="2" spans="1:22" ht="30" customHeight="1">
      <c r="A2" s="220" t="s">
        <v>85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</row>
    <row r="3" spans="1:22" ht="30" customHeight="1">
      <c r="A3" s="220" t="s">
        <v>122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</row>
    <row r="4" spans="1:22" s="67" customFormat="1" ht="30" customHeight="1">
      <c r="A4" s="218" t="s">
        <v>51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</row>
    <row r="5" spans="1:22" ht="30" customHeight="1">
      <c r="A5" s="215" t="s">
        <v>16</v>
      </c>
      <c r="B5" s="34"/>
      <c r="C5" s="215" t="s">
        <v>60</v>
      </c>
      <c r="D5" s="215"/>
      <c r="E5" s="215"/>
      <c r="F5" s="215"/>
      <c r="G5" s="215"/>
      <c r="H5" s="34"/>
      <c r="I5" s="215" t="s">
        <v>48</v>
      </c>
      <c r="J5" s="215"/>
      <c r="K5" s="215"/>
      <c r="L5" s="215"/>
      <c r="M5" s="215"/>
      <c r="N5" s="34"/>
      <c r="O5" s="215" t="s">
        <v>49</v>
      </c>
      <c r="P5" s="215"/>
      <c r="Q5" s="215"/>
      <c r="R5" s="215"/>
      <c r="S5" s="215"/>
    </row>
    <row r="6" spans="1:22" ht="42">
      <c r="A6" s="215"/>
      <c r="B6" s="34"/>
      <c r="C6" s="72" t="s">
        <v>61</v>
      </c>
      <c r="D6" s="35"/>
      <c r="E6" s="72" t="s">
        <v>62</v>
      </c>
      <c r="F6" s="35"/>
      <c r="G6" s="72" t="s">
        <v>63</v>
      </c>
      <c r="H6" s="34"/>
      <c r="I6" s="72" t="s">
        <v>64</v>
      </c>
      <c r="J6" s="35"/>
      <c r="K6" s="72" t="s">
        <v>65</v>
      </c>
      <c r="L6" s="35"/>
      <c r="M6" s="72" t="s">
        <v>66</v>
      </c>
      <c r="N6" s="72"/>
      <c r="O6" s="72" t="s">
        <v>64</v>
      </c>
      <c r="P6" s="72"/>
      <c r="Q6" s="72" t="s">
        <v>65</v>
      </c>
      <c r="R6" s="72"/>
      <c r="S6" s="72" t="s">
        <v>66</v>
      </c>
    </row>
    <row r="7" spans="1:22" ht="30" hidden="1" customHeight="1">
      <c r="A7" s="55" t="s">
        <v>104</v>
      </c>
      <c r="B7" s="34"/>
      <c r="C7" s="73"/>
      <c r="D7" s="74"/>
      <c r="E7" s="75"/>
      <c r="F7" s="74"/>
      <c r="G7" s="75"/>
      <c r="H7" s="34"/>
      <c r="I7" s="76">
        <v>0</v>
      </c>
      <c r="J7" s="34"/>
      <c r="K7" s="76">
        <v>0</v>
      </c>
      <c r="L7" s="34"/>
      <c r="M7" s="37">
        <f>I7+K7</f>
        <v>0</v>
      </c>
      <c r="N7" s="34"/>
      <c r="O7" s="37">
        <v>0</v>
      </c>
      <c r="P7" s="34"/>
      <c r="Q7" s="38">
        <v>0</v>
      </c>
      <c r="R7" s="34"/>
      <c r="S7" s="37">
        <f>O7+Q7</f>
        <v>0</v>
      </c>
    </row>
    <row r="8" spans="1:22" ht="30" customHeight="1">
      <c r="A8" s="53" t="s">
        <v>105</v>
      </c>
      <c r="B8" s="34"/>
      <c r="C8" s="40" t="s">
        <v>147</v>
      </c>
      <c r="D8" s="74"/>
      <c r="E8" s="39">
        <v>400000</v>
      </c>
      <c r="F8" s="74"/>
      <c r="G8" s="39">
        <v>240</v>
      </c>
      <c r="H8" s="34"/>
      <c r="I8" s="37">
        <v>0</v>
      </c>
      <c r="J8" s="34"/>
      <c r="K8" s="38">
        <v>0</v>
      </c>
      <c r="L8" s="34"/>
      <c r="M8" s="37">
        <f t="shared" ref="M8:M10" si="0">I8+K8</f>
        <v>0</v>
      </c>
      <c r="N8" s="34"/>
      <c r="O8" s="37">
        <f>E8*G8</f>
        <v>96000000</v>
      </c>
      <c r="P8" s="34"/>
      <c r="Q8" s="38">
        <v>-12222355</v>
      </c>
      <c r="R8" s="34"/>
      <c r="S8" s="37">
        <f t="shared" ref="S8:S11" si="1">O8+Q8</f>
        <v>83777645</v>
      </c>
    </row>
    <row r="9" spans="1:22" ht="30" hidden="1" customHeight="1">
      <c r="A9" s="53" t="s">
        <v>106</v>
      </c>
      <c r="B9" s="34"/>
      <c r="C9" s="40"/>
      <c r="D9" s="74"/>
      <c r="E9" s="39"/>
      <c r="F9" s="74"/>
      <c r="G9" s="39"/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0</v>
      </c>
      <c r="P9" s="34"/>
      <c r="Q9" s="38">
        <v>0</v>
      </c>
      <c r="R9" s="34"/>
      <c r="S9" s="37">
        <f t="shared" si="1"/>
        <v>0</v>
      </c>
    </row>
    <row r="10" spans="1:22" ht="30" hidden="1" customHeight="1">
      <c r="A10" s="53" t="s">
        <v>107</v>
      </c>
      <c r="B10" s="34"/>
      <c r="C10" s="40"/>
      <c r="D10" s="74"/>
      <c r="E10" s="39"/>
      <c r="F10" s="74"/>
      <c r="G10" s="39"/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0</v>
      </c>
      <c r="P10" s="34"/>
      <c r="Q10" s="38">
        <v>0</v>
      </c>
      <c r="R10" s="34"/>
      <c r="S10" s="37">
        <f t="shared" si="1"/>
        <v>0</v>
      </c>
    </row>
    <row r="11" spans="1:22" ht="30" hidden="1" customHeight="1">
      <c r="A11" s="53" t="s">
        <v>108</v>
      </c>
      <c r="B11" s="34"/>
      <c r="C11" s="40"/>
      <c r="D11" s="74"/>
      <c r="E11" s="39"/>
      <c r="F11" s="74"/>
      <c r="G11" s="39"/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0</v>
      </c>
      <c r="P11" s="34"/>
      <c r="Q11" s="38">
        <v>0</v>
      </c>
      <c r="R11" s="34"/>
      <c r="S11" s="37">
        <f t="shared" si="1"/>
        <v>0</v>
      </c>
    </row>
    <row r="12" spans="1:22" ht="30" customHeight="1" thickBot="1">
      <c r="A12" s="32" t="s">
        <v>14</v>
      </c>
      <c r="B12" s="34"/>
      <c r="C12" s="37"/>
      <c r="D12" s="34"/>
      <c r="E12" s="37"/>
      <c r="F12" s="34"/>
      <c r="G12" s="37"/>
      <c r="H12" s="34"/>
      <c r="I12" s="77">
        <f>SUM(I7:I11)</f>
        <v>0</v>
      </c>
      <c r="J12" s="32"/>
      <c r="K12" s="78">
        <f>SUM(K7:K11)</f>
        <v>0</v>
      </c>
      <c r="L12" s="32"/>
      <c r="M12" s="77">
        <f>SUM(M7:M11)</f>
        <v>0</v>
      </c>
      <c r="N12" s="32"/>
      <c r="O12" s="77">
        <f>SUM(O7:O11)</f>
        <v>96000000</v>
      </c>
      <c r="P12" s="32"/>
      <c r="Q12" s="78">
        <f>SUM(Q7:Q11)</f>
        <v>-12222355</v>
      </c>
      <c r="R12" s="32"/>
      <c r="S12" s="77">
        <f>SUM(S7:S11)</f>
        <v>83777645</v>
      </c>
    </row>
    <row r="13" spans="1:22" ht="30" customHeight="1" thickTop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8"/>
      <c r="R13" s="34"/>
      <c r="S13" s="34"/>
    </row>
    <row r="14" spans="1:22" ht="30" customHeight="1">
      <c r="O14" s="69"/>
    </row>
    <row r="15" spans="1:22" ht="30" customHeight="1">
      <c r="O15" s="91"/>
      <c r="V15" s="68"/>
    </row>
  </sheetData>
  <autoFilter ref="A1:A15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</sheetPr>
  <dimension ref="A1:R23"/>
  <sheetViews>
    <sheetView showGridLines="0" rightToLeft="1" view="pageBreakPreview" topLeftCell="A5" zoomScaleNormal="100" zoomScaleSheetLayoutView="100" workbookViewId="0">
      <selection activeCell="Q23" sqref="Q23:Q29"/>
    </sheetView>
  </sheetViews>
  <sheetFormatPr defaultRowHeight="18.75"/>
  <cols>
    <col min="1" max="1" width="30.85546875" style="69" customWidth="1"/>
    <col min="2" max="2" width="1.28515625" style="69" customWidth="1"/>
    <col min="3" max="3" width="15.28515625" style="71" customWidth="1"/>
    <col min="4" max="4" width="1.28515625" style="70" customWidth="1"/>
    <col min="5" max="5" width="19.140625" style="69" customWidth="1"/>
    <col min="6" max="6" width="1.28515625" style="70" customWidth="1"/>
    <col min="7" max="7" width="20.28515625" style="69" customWidth="1"/>
    <col min="8" max="8" width="1.28515625" style="70" customWidth="1"/>
    <col min="9" max="9" width="20.85546875" style="71" customWidth="1"/>
    <col min="10" max="10" width="1.28515625" style="70" customWidth="1"/>
    <col min="11" max="11" width="16.7109375" style="69" customWidth="1"/>
    <col min="12" max="12" width="1.28515625" style="70" customWidth="1"/>
    <col min="13" max="13" width="22.42578125" style="69" customWidth="1"/>
    <col min="14" max="14" width="1.28515625" style="70" customWidth="1"/>
    <col min="15" max="15" width="21.7109375" style="69" customWidth="1"/>
    <col min="16" max="16" width="1.28515625" style="70" customWidth="1"/>
    <col min="17" max="17" width="20.5703125" style="71" customWidth="1"/>
    <col min="18" max="18" width="0.28515625" style="66" customWidth="1"/>
    <col min="19" max="19" width="9.140625" style="66"/>
    <col min="20" max="20" width="12.140625" style="66" bestFit="1" customWidth="1"/>
    <col min="21" max="21" width="14.5703125" style="66" bestFit="1" customWidth="1"/>
    <col min="22" max="16384" width="9.140625" style="66"/>
  </cols>
  <sheetData>
    <row r="1" spans="1:17" ht="30" customHeight="1">
      <c r="A1" s="233" t="s">
        <v>100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 ht="30" customHeight="1">
      <c r="A2" s="233" t="s">
        <v>85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30" customHeight="1">
      <c r="A3" s="233" t="s">
        <v>148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ht="30" customHeight="1">
      <c r="A4" s="234" t="s">
        <v>70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</row>
    <row r="5" spans="1:17" ht="22.5" customHeight="1">
      <c r="A5" s="235" t="s">
        <v>38</v>
      </c>
      <c r="B5" s="47"/>
      <c r="C5" s="235" t="s">
        <v>48</v>
      </c>
      <c r="D5" s="235"/>
      <c r="E5" s="235"/>
      <c r="F5" s="235"/>
      <c r="G5" s="235"/>
      <c r="H5" s="235"/>
      <c r="I5" s="235"/>
      <c r="J5" s="92"/>
      <c r="K5" s="235" t="s">
        <v>49</v>
      </c>
      <c r="L5" s="235"/>
      <c r="M5" s="235"/>
      <c r="N5" s="235"/>
      <c r="O5" s="235"/>
      <c r="P5" s="235"/>
      <c r="Q5" s="235"/>
    </row>
    <row r="6" spans="1:17" ht="43.5" customHeight="1">
      <c r="A6" s="235"/>
      <c r="B6" s="47"/>
      <c r="C6" s="94" t="s">
        <v>8</v>
      </c>
      <c r="D6" s="92"/>
      <c r="E6" s="113" t="s">
        <v>71</v>
      </c>
      <c r="F6" s="92"/>
      <c r="G6" s="113" t="s">
        <v>72</v>
      </c>
      <c r="H6" s="92"/>
      <c r="I6" s="94" t="s">
        <v>73</v>
      </c>
      <c r="J6" s="92"/>
      <c r="K6" s="93" t="s">
        <v>8</v>
      </c>
      <c r="L6" s="92"/>
      <c r="M6" s="93" t="s">
        <v>71</v>
      </c>
      <c r="N6" s="92"/>
      <c r="O6" s="93" t="s">
        <v>72</v>
      </c>
      <c r="P6" s="92"/>
      <c r="Q6" s="94" t="s">
        <v>73</v>
      </c>
    </row>
    <row r="7" spans="1:17" ht="23.25" hidden="1" customHeight="1">
      <c r="A7" s="95" t="s">
        <v>104</v>
      </c>
      <c r="B7" s="102"/>
      <c r="C7" s="102">
        <v>0</v>
      </c>
      <c r="D7" s="96">
        <v>0</v>
      </c>
      <c r="E7" s="102">
        <v>0</v>
      </c>
      <c r="F7" s="96">
        <v>0</v>
      </c>
      <c r="G7" s="112">
        <v>0</v>
      </c>
      <c r="H7" s="96"/>
      <c r="I7" s="114">
        <f>E7+G7</f>
        <v>0</v>
      </c>
      <c r="J7" s="92"/>
      <c r="K7" s="97">
        <v>0</v>
      </c>
      <c r="L7" s="98">
        <v>99778820932</v>
      </c>
      <c r="M7" s="97">
        <v>0</v>
      </c>
      <c r="N7" s="99"/>
      <c r="O7" s="100">
        <v>0</v>
      </c>
      <c r="P7" s="92"/>
      <c r="Q7" s="101">
        <f>M7+O7</f>
        <v>0</v>
      </c>
    </row>
    <row r="8" spans="1:17" ht="29.25" hidden="1" customHeight="1">
      <c r="A8" s="95" t="s">
        <v>105</v>
      </c>
      <c r="B8" s="102"/>
      <c r="C8" s="102">
        <v>0</v>
      </c>
      <c r="D8" s="92">
        <v>0</v>
      </c>
      <c r="E8" s="102">
        <v>0</v>
      </c>
      <c r="F8" s="92">
        <v>0</v>
      </c>
      <c r="G8" s="102">
        <v>0</v>
      </c>
      <c r="H8" s="92"/>
      <c r="I8" s="101">
        <f t="shared" ref="I8" si="0">E8+G8</f>
        <v>0</v>
      </c>
      <c r="J8" s="92"/>
      <c r="K8" s="101">
        <v>0</v>
      </c>
      <c r="L8" s="99"/>
      <c r="M8" s="102">
        <v>0</v>
      </c>
      <c r="N8" s="99"/>
      <c r="O8" s="104">
        <v>0</v>
      </c>
      <c r="P8" s="92"/>
      <c r="Q8" s="101">
        <f t="shared" ref="Q8:Q20" si="1">M8+O8</f>
        <v>0</v>
      </c>
    </row>
    <row r="9" spans="1:17" ht="29.25" customHeight="1">
      <c r="A9" s="95" t="s">
        <v>106</v>
      </c>
      <c r="B9" s="102"/>
      <c r="C9" s="102">
        <f>-سهام!O15</f>
        <v>62000</v>
      </c>
      <c r="D9" s="92">
        <v>0</v>
      </c>
      <c r="E9" s="102">
        <f>سهام!Q15</f>
        <v>614599179</v>
      </c>
      <c r="F9" s="92">
        <v>0</v>
      </c>
      <c r="G9" s="112">
        <v>-591581854</v>
      </c>
      <c r="H9" s="92"/>
      <c r="I9" s="101">
        <f>E9+G9</f>
        <v>23017325</v>
      </c>
      <c r="J9" s="92"/>
      <c r="K9" s="102">
        <f>C9</f>
        <v>62000</v>
      </c>
      <c r="L9" s="99"/>
      <c r="M9" s="97">
        <f>E9</f>
        <v>614599179</v>
      </c>
      <c r="N9" s="99"/>
      <c r="O9" s="105">
        <f>G9</f>
        <v>-591581854</v>
      </c>
      <c r="P9" s="92"/>
      <c r="Q9" s="101">
        <f t="shared" si="1"/>
        <v>23017325</v>
      </c>
    </row>
    <row r="10" spans="1:17" ht="29.25" hidden="1" customHeight="1">
      <c r="A10" s="95" t="s">
        <v>107</v>
      </c>
      <c r="B10" s="102"/>
      <c r="C10" s="102">
        <v>0</v>
      </c>
      <c r="D10" s="92">
        <v>0</v>
      </c>
      <c r="E10" s="102">
        <v>0</v>
      </c>
      <c r="F10" s="92">
        <v>0</v>
      </c>
      <c r="G10" s="106">
        <v>0</v>
      </c>
      <c r="H10" s="92"/>
      <c r="I10" s="101">
        <f t="shared" ref="I10:I20" si="2">E10+G10</f>
        <v>0</v>
      </c>
      <c r="J10" s="92"/>
      <c r="K10" s="102">
        <f t="shared" ref="K10:K19" si="3">C10</f>
        <v>0</v>
      </c>
      <c r="L10" s="99"/>
      <c r="M10" s="97">
        <f t="shared" ref="M10:M19" si="4">E10</f>
        <v>0</v>
      </c>
      <c r="N10" s="99"/>
      <c r="O10" s="105">
        <f t="shared" ref="O10:O19" si="5">G10</f>
        <v>0</v>
      </c>
      <c r="P10" s="92"/>
      <c r="Q10" s="101">
        <f t="shared" si="1"/>
        <v>0</v>
      </c>
    </row>
    <row r="11" spans="1:17" ht="29.25" hidden="1" customHeight="1">
      <c r="A11" s="95" t="s">
        <v>108</v>
      </c>
      <c r="B11" s="102"/>
      <c r="C11" s="102">
        <v>0</v>
      </c>
      <c r="D11" s="92">
        <v>0</v>
      </c>
      <c r="E11" s="102">
        <v>0</v>
      </c>
      <c r="F11" s="92">
        <v>0</v>
      </c>
      <c r="G11" s="112">
        <v>0</v>
      </c>
      <c r="H11" s="92"/>
      <c r="I11" s="101">
        <f t="shared" si="2"/>
        <v>0</v>
      </c>
      <c r="J11" s="92"/>
      <c r="K11" s="102">
        <f t="shared" si="3"/>
        <v>0</v>
      </c>
      <c r="L11" s="99"/>
      <c r="M11" s="97">
        <f t="shared" si="4"/>
        <v>0</v>
      </c>
      <c r="N11" s="99"/>
      <c r="O11" s="105">
        <f t="shared" si="5"/>
        <v>0</v>
      </c>
      <c r="P11" s="92"/>
      <c r="Q11" s="104">
        <f t="shared" si="1"/>
        <v>0</v>
      </c>
    </row>
    <row r="12" spans="1:17" ht="29.25" customHeight="1">
      <c r="A12" s="95" t="s">
        <v>126</v>
      </c>
      <c r="B12" s="102"/>
      <c r="C12" s="102">
        <f>-سهام!O10</f>
        <v>800000</v>
      </c>
      <c r="D12" s="92">
        <v>0</v>
      </c>
      <c r="E12" s="102">
        <f>سهام!Q10</f>
        <v>2452097641</v>
      </c>
      <c r="F12" s="92">
        <v>0</v>
      </c>
      <c r="G12" s="112">
        <v>-2243956710</v>
      </c>
      <c r="H12" s="92"/>
      <c r="I12" s="101">
        <f t="shared" si="2"/>
        <v>208140931</v>
      </c>
      <c r="J12" s="92"/>
      <c r="K12" s="102">
        <f t="shared" si="3"/>
        <v>800000</v>
      </c>
      <c r="L12" s="99"/>
      <c r="M12" s="97">
        <f t="shared" si="4"/>
        <v>2452097641</v>
      </c>
      <c r="N12" s="99"/>
      <c r="O12" s="105">
        <f t="shared" si="5"/>
        <v>-2243956710</v>
      </c>
      <c r="P12" s="92"/>
      <c r="Q12" s="101">
        <f t="shared" si="1"/>
        <v>208140931</v>
      </c>
    </row>
    <row r="13" spans="1:17" ht="29.25" customHeight="1">
      <c r="A13" s="95" t="s">
        <v>127</v>
      </c>
      <c r="B13" s="102"/>
      <c r="C13" s="102">
        <f>-سهام!O11</f>
        <v>2504446</v>
      </c>
      <c r="D13" s="92">
        <v>0</v>
      </c>
      <c r="E13" s="102">
        <f>سهام!Q11</f>
        <v>5697083039</v>
      </c>
      <c r="F13" s="92">
        <v>0</v>
      </c>
      <c r="G13" s="112">
        <v>-5549892393</v>
      </c>
      <c r="H13" s="92"/>
      <c r="I13" s="101">
        <f t="shared" si="2"/>
        <v>147190646</v>
      </c>
      <c r="J13" s="92"/>
      <c r="K13" s="102">
        <f t="shared" si="3"/>
        <v>2504446</v>
      </c>
      <c r="L13" s="99"/>
      <c r="M13" s="97">
        <f t="shared" si="4"/>
        <v>5697083039</v>
      </c>
      <c r="N13" s="99"/>
      <c r="O13" s="105">
        <f t="shared" si="5"/>
        <v>-5549892393</v>
      </c>
      <c r="P13" s="92"/>
      <c r="Q13" s="101">
        <f t="shared" si="1"/>
        <v>147190646</v>
      </c>
    </row>
    <row r="14" spans="1:17" ht="29.25" customHeight="1">
      <c r="A14" s="95" t="s">
        <v>129</v>
      </c>
      <c r="B14" s="102"/>
      <c r="C14" s="102">
        <f>-سهام!O16</f>
        <v>1282441</v>
      </c>
      <c r="D14" s="92">
        <v>0</v>
      </c>
      <c r="E14" s="102">
        <f>سهام!Q16</f>
        <v>25100435899</v>
      </c>
      <c r="F14" s="92">
        <v>0</v>
      </c>
      <c r="G14" s="105">
        <v>-23924485715</v>
      </c>
      <c r="H14" s="92"/>
      <c r="I14" s="101">
        <f t="shared" si="2"/>
        <v>1175950184</v>
      </c>
      <c r="J14" s="92"/>
      <c r="K14" s="102">
        <f t="shared" si="3"/>
        <v>1282441</v>
      </c>
      <c r="L14" s="99"/>
      <c r="M14" s="97">
        <f t="shared" si="4"/>
        <v>25100435899</v>
      </c>
      <c r="N14" s="99"/>
      <c r="O14" s="105">
        <f t="shared" si="5"/>
        <v>-23924485715</v>
      </c>
      <c r="P14" s="92"/>
      <c r="Q14" s="101">
        <f t="shared" si="1"/>
        <v>1175950184</v>
      </c>
    </row>
    <row r="15" spans="1:17" ht="29.25" customHeight="1">
      <c r="A15" s="95" t="s">
        <v>135</v>
      </c>
      <c r="B15" s="47"/>
      <c r="C15" s="102">
        <f>-سهام!O21</f>
        <v>400000</v>
      </c>
      <c r="D15" s="92">
        <v>0</v>
      </c>
      <c r="E15" s="103">
        <f>سهام!Q21</f>
        <v>1751250699</v>
      </c>
      <c r="F15" s="92">
        <v>0</v>
      </c>
      <c r="G15" s="105">
        <v>-1977615003</v>
      </c>
      <c r="H15" s="92"/>
      <c r="I15" s="104">
        <f t="shared" si="2"/>
        <v>-226364304</v>
      </c>
      <c r="J15" s="92"/>
      <c r="K15" s="102">
        <f t="shared" si="3"/>
        <v>400000</v>
      </c>
      <c r="L15" s="99"/>
      <c r="M15" s="97">
        <f t="shared" si="4"/>
        <v>1751250699</v>
      </c>
      <c r="N15" s="99"/>
      <c r="O15" s="105">
        <f t="shared" si="5"/>
        <v>-1977615003</v>
      </c>
      <c r="P15" s="92"/>
      <c r="Q15" s="104">
        <f t="shared" si="1"/>
        <v>-226364304</v>
      </c>
    </row>
    <row r="16" spans="1:17" ht="29.25" customHeight="1">
      <c r="A16" s="95" t="s">
        <v>134</v>
      </c>
      <c r="B16" s="47"/>
      <c r="C16" s="102">
        <f>-سهام!O23</f>
        <v>100000</v>
      </c>
      <c r="D16" s="92">
        <v>0</v>
      </c>
      <c r="E16" s="103">
        <f>سهام!Q23</f>
        <v>1310788682</v>
      </c>
      <c r="F16" s="92">
        <v>0</v>
      </c>
      <c r="G16" s="105">
        <v>-1324519138</v>
      </c>
      <c r="H16" s="92"/>
      <c r="I16" s="104">
        <f t="shared" si="2"/>
        <v>-13730456</v>
      </c>
      <c r="J16" s="92"/>
      <c r="K16" s="102">
        <f t="shared" si="3"/>
        <v>100000</v>
      </c>
      <c r="L16" s="99"/>
      <c r="M16" s="97">
        <f t="shared" si="4"/>
        <v>1310788682</v>
      </c>
      <c r="N16" s="99"/>
      <c r="O16" s="105">
        <f t="shared" si="5"/>
        <v>-1324519138</v>
      </c>
      <c r="P16" s="92"/>
      <c r="Q16" s="104">
        <f t="shared" si="1"/>
        <v>-13730456</v>
      </c>
    </row>
    <row r="17" spans="1:18" ht="29.25" customHeight="1">
      <c r="A17" s="95" t="s">
        <v>136</v>
      </c>
      <c r="B17" s="47"/>
      <c r="C17" s="102">
        <f>-سهام!O29</f>
        <v>68041</v>
      </c>
      <c r="D17" s="92">
        <v>0</v>
      </c>
      <c r="E17" s="103">
        <f>سهام!Q29</f>
        <v>4285985552</v>
      </c>
      <c r="F17" s="92">
        <v>0</v>
      </c>
      <c r="G17" s="105">
        <v>-5022315832</v>
      </c>
      <c r="H17" s="92"/>
      <c r="I17" s="104">
        <f t="shared" si="2"/>
        <v>-736330280</v>
      </c>
      <c r="J17" s="92"/>
      <c r="K17" s="102">
        <f t="shared" si="3"/>
        <v>68041</v>
      </c>
      <c r="L17" s="99"/>
      <c r="M17" s="97">
        <f t="shared" si="4"/>
        <v>4285985552</v>
      </c>
      <c r="N17" s="99"/>
      <c r="O17" s="105">
        <f t="shared" si="5"/>
        <v>-5022315832</v>
      </c>
      <c r="P17" s="92"/>
      <c r="Q17" s="104">
        <f t="shared" si="1"/>
        <v>-736330280</v>
      </c>
    </row>
    <row r="18" spans="1:18" ht="29.25" customHeight="1">
      <c r="A18" s="95" t="s">
        <v>137</v>
      </c>
      <c r="B18" s="47"/>
      <c r="C18" s="102">
        <f>-سهام!O30</f>
        <v>40405</v>
      </c>
      <c r="D18" s="92">
        <v>0</v>
      </c>
      <c r="E18" s="103">
        <f>سهام!Q30</f>
        <v>2546633190</v>
      </c>
      <c r="F18" s="92">
        <v>0</v>
      </c>
      <c r="G18" s="105">
        <v>-2890673073</v>
      </c>
      <c r="H18" s="92"/>
      <c r="I18" s="104">
        <f t="shared" si="2"/>
        <v>-344039883</v>
      </c>
      <c r="J18" s="92"/>
      <c r="K18" s="102">
        <f t="shared" si="3"/>
        <v>40405</v>
      </c>
      <c r="L18" s="99"/>
      <c r="M18" s="97">
        <f t="shared" si="4"/>
        <v>2546633190</v>
      </c>
      <c r="N18" s="99"/>
      <c r="O18" s="105">
        <f t="shared" si="5"/>
        <v>-2890673073</v>
      </c>
      <c r="P18" s="92"/>
      <c r="Q18" s="104">
        <f t="shared" si="1"/>
        <v>-344039883</v>
      </c>
    </row>
    <row r="19" spans="1:18" ht="29.25" customHeight="1">
      <c r="A19" s="95" t="s">
        <v>132</v>
      </c>
      <c r="B19" s="47"/>
      <c r="C19" s="102">
        <f>-سهام!O31</f>
        <v>7279</v>
      </c>
      <c r="D19" s="92">
        <v>0</v>
      </c>
      <c r="E19" s="103">
        <f>سهام!Q31</f>
        <v>155997166279</v>
      </c>
      <c r="F19" s="92">
        <v>0</v>
      </c>
      <c r="G19" s="105">
        <v>-195807019875</v>
      </c>
      <c r="H19" s="92"/>
      <c r="I19" s="104">
        <f t="shared" si="2"/>
        <v>-39809853596</v>
      </c>
      <c r="J19" s="92"/>
      <c r="K19" s="102">
        <f t="shared" si="3"/>
        <v>7279</v>
      </c>
      <c r="L19" s="99"/>
      <c r="M19" s="97">
        <f t="shared" si="4"/>
        <v>155997166279</v>
      </c>
      <c r="N19" s="99"/>
      <c r="O19" s="105">
        <f t="shared" si="5"/>
        <v>-195807019875</v>
      </c>
      <c r="P19" s="92"/>
      <c r="Q19" s="104">
        <f t="shared" si="1"/>
        <v>-39809853596</v>
      </c>
    </row>
    <row r="20" spans="1:18" ht="29.25" customHeight="1">
      <c r="A20" s="95" t="s">
        <v>133</v>
      </c>
      <c r="B20" s="47"/>
      <c r="C20" s="102">
        <f>-سهام!O32</f>
        <v>10512</v>
      </c>
      <c r="D20" s="92">
        <v>0</v>
      </c>
      <c r="E20" s="103">
        <f>سهام!Q32</f>
        <v>44841350036</v>
      </c>
      <c r="F20" s="92">
        <v>0</v>
      </c>
      <c r="G20" s="105">
        <v>-57942481808</v>
      </c>
      <c r="H20" s="92"/>
      <c r="I20" s="104">
        <f t="shared" si="2"/>
        <v>-13101131772</v>
      </c>
      <c r="J20" s="92"/>
      <c r="K20" s="102">
        <v>20767</v>
      </c>
      <c r="L20" s="99"/>
      <c r="M20" s="102">
        <v>104242768075</v>
      </c>
      <c r="N20" s="99"/>
      <c r="O20" s="105">
        <v>-114468371353</v>
      </c>
      <c r="P20" s="92"/>
      <c r="Q20" s="104">
        <f t="shared" si="1"/>
        <v>-10225603278</v>
      </c>
    </row>
    <row r="21" spans="1:18" ht="30" customHeight="1" thickBot="1">
      <c r="A21" s="47" t="s">
        <v>14</v>
      </c>
      <c r="B21" s="47"/>
      <c r="C21" s="107">
        <f>SUM(C7:C20)</f>
        <v>5275124</v>
      </c>
      <c r="D21" s="92"/>
      <c r="E21" s="108">
        <f>SUM(E7:E20)</f>
        <v>244597390196</v>
      </c>
      <c r="F21" s="92"/>
      <c r="G21" s="109">
        <f>SUM(G7:G20)</f>
        <v>-297274541401</v>
      </c>
      <c r="H21" s="92"/>
      <c r="I21" s="110">
        <f>SUM(I7:I20)</f>
        <v>-52677151205</v>
      </c>
      <c r="J21" s="92"/>
      <c r="K21" s="107">
        <f>SUM(K7:K20)</f>
        <v>5285379</v>
      </c>
      <c r="L21" s="99"/>
      <c r="M21" s="107">
        <f>SUM(M7:M20)</f>
        <v>303998808235</v>
      </c>
      <c r="N21" s="99"/>
      <c r="O21" s="110">
        <f>SUM(O7:O20)</f>
        <v>-353800430946</v>
      </c>
      <c r="P21" s="92"/>
      <c r="Q21" s="110">
        <f>SUM(Q7:Q20)</f>
        <v>-49801622711</v>
      </c>
    </row>
    <row r="22" spans="1:18" ht="30" customHeight="1" thickTop="1">
      <c r="A22" s="47"/>
      <c r="B22" s="47"/>
      <c r="C22" s="111"/>
      <c r="D22" s="92"/>
      <c r="E22" s="47"/>
      <c r="F22" s="92"/>
      <c r="G22" s="47"/>
      <c r="H22" s="92"/>
      <c r="I22" s="111"/>
      <c r="J22" s="92"/>
      <c r="K22" s="47"/>
      <c r="L22" s="92"/>
      <c r="M22" s="47"/>
      <c r="N22" s="92"/>
      <c r="O22" s="47"/>
      <c r="P22" s="92"/>
      <c r="Q22" s="92"/>
      <c r="R22" s="92"/>
    </row>
    <row r="23" spans="1:18">
      <c r="A23" s="47"/>
      <c r="B23" s="47"/>
      <c r="C23" s="111"/>
      <c r="D23" s="92"/>
      <c r="E23" s="47"/>
      <c r="F23" s="92"/>
      <c r="G23" s="47"/>
      <c r="H23" s="92"/>
      <c r="I23" s="111"/>
      <c r="J23" s="92"/>
      <c r="K23" s="47"/>
      <c r="L23" s="92"/>
      <c r="M23" s="47"/>
      <c r="N23" s="92"/>
      <c r="O23" s="47"/>
      <c r="P23" s="92"/>
      <c r="Q23" s="111"/>
    </row>
  </sheetData>
  <autoFilter ref="A1:A22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M30"/>
  <sheetViews>
    <sheetView rightToLeft="1" view="pageBreakPreview" topLeftCell="A19" zoomScaleNormal="100" zoomScaleSheetLayoutView="100" workbookViewId="0">
      <selection activeCell="E28" sqref="E28:E31"/>
    </sheetView>
  </sheetViews>
  <sheetFormatPr defaultRowHeight="30" customHeight="1"/>
  <cols>
    <col min="1" max="1" width="32.425781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52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192" t="s">
        <v>100</v>
      </c>
      <c r="B1" s="192"/>
      <c r="C1" s="192"/>
      <c r="D1" s="192"/>
      <c r="E1" s="192"/>
      <c r="F1" s="192"/>
      <c r="G1" s="192"/>
      <c r="H1" s="192"/>
      <c r="I1" s="192"/>
    </row>
    <row r="2" spans="1:11" ht="30" customHeight="1">
      <c r="A2" s="192" t="s">
        <v>85</v>
      </c>
      <c r="B2" s="192"/>
      <c r="C2" s="192"/>
      <c r="D2" s="192"/>
      <c r="E2" s="192"/>
      <c r="F2" s="192"/>
      <c r="G2" s="192"/>
      <c r="H2" s="192"/>
      <c r="I2" s="192"/>
    </row>
    <row r="3" spans="1:11" ht="30" customHeight="1">
      <c r="A3" s="192" t="s">
        <v>122</v>
      </c>
      <c r="B3" s="192"/>
      <c r="C3" s="192"/>
      <c r="D3" s="192"/>
      <c r="E3" s="192"/>
      <c r="F3" s="192"/>
      <c r="G3" s="192"/>
      <c r="H3" s="192"/>
      <c r="I3" s="192"/>
    </row>
    <row r="4" spans="1:11" s="150" customFormat="1" ht="30" customHeight="1">
      <c r="A4" s="195" t="s">
        <v>81</v>
      </c>
      <c r="B4" s="195"/>
      <c r="C4" s="195"/>
      <c r="D4" s="195"/>
      <c r="E4" s="195"/>
      <c r="F4" s="195"/>
      <c r="G4" s="195"/>
      <c r="H4" s="195"/>
      <c r="I4" s="195"/>
    </row>
    <row r="5" spans="1:11" s="150" customFormat="1" ht="30" customHeight="1">
      <c r="A5" s="196" t="s">
        <v>38</v>
      </c>
      <c r="B5" s="196" t="s">
        <v>48</v>
      </c>
      <c r="C5" s="196"/>
      <c r="D5" s="196"/>
      <c r="E5" s="196"/>
      <c r="F5" s="196" t="s">
        <v>49</v>
      </c>
      <c r="G5" s="196"/>
      <c r="H5" s="196"/>
      <c r="I5" s="196"/>
    </row>
    <row r="6" spans="1:11" s="150" customFormat="1" ht="40.5" customHeight="1">
      <c r="A6" s="196"/>
      <c r="B6" s="135" t="s">
        <v>8</v>
      </c>
      <c r="C6" s="135" t="s">
        <v>10</v>
      </c>
      <c r="D6" s="151" t="s">
        <v>72</v>
      </c>
      <c r="E6" s="151" t="s">
        <v>82</v>
      </c>
      <c r="F6" s="12" t="s">
        <v>8</v>
      </c>
      <c r="G6" s="12" t="s">
        <v>10</v>
      </c>
      <c r="H6" s="136" t="s">
        <v>72</v>
      </c>
      <c r="I6" s="136" t="s">
        <v>82</v>
      </c>
    </row>
    <row r="7" spans="1:11" s="150" customFormat="1" ht="30" customHeight="1">
      <c r="A7" s="188" t="s">
        <v>104</v>
      </c>
      <c r="B7" s="8">
        <v>13792829</v>
      </c>
      <c r="C7" s="8">
        <v>221990333204</v>
      </c>
      <c r="D7" s="152">
        <v>-201659255983</v>
      </c>
      <c r="E7" s="152">
        <f>C7+D7</f>
        <v>20331077221</v>
      </c>
      <c r="F7" s="8">
        <f>B7</f>
        <v>13792829</v>
      </c>
      <c r="G7" s="8">
        <f>C7</f>
        <v>221990333204</v>
      </c>
      <c r="H7" s="152">
        <v>-201696140986</v>
      </c>
      <c r="I7" s="26">
        <f>G7+H7</f>
        <v>20294192218</v>
      </c>
    </row>
    <row r="8" spans="1:11" s="150" customFormat="1" ht="30" customHeight="1">
      <c r="A8" s="46" t="s">
        <v>105</v>
      </c>
      <c r="B8" s="8">
        <v>35168820</v>
      </c>
      <c r="C8" s="8">
        <v>177974521609</v>
      </c>
      <c r="D8" s="152">
        <v>-184854660386</v>
      </c>
      <c r="E8" s="152">
        <f t="shared" ref="E8:E25" si="0">C8+D8</f>
        <v>-6880138777</v>
      </c>
      <c r="F8" s="8">
        <f t="shared" ref="F8:F25" si="1">B8</f>
        <v>35168820</v>
      </c>
      <c r="G8" s="8">
        <f t="shared" ref="G8:G25" si="2">C8</f>
        <v>177974521609</v>
      </c>
      <c r="H8" s="152">
        <v>-185055416273</v>
      </c>
      <c r="I8" s="26">
        <f t="shared" ref="I8:I23" si="3">G8+H8</f>
        <v>-7080894664</v>
      </c>
    </row>
    <row r="9" spans="1:11" s="150" customFormat="1" ht="30" customHeight="1">
      <c r="A9" s="46" t="s">
        <v>106</v>
      </c>
      <c r="B9" s="8">
        <v>34892560</v>
      </c>
      <c r="C9" s="8">
        <v>337918923389</v>
      </c>
      <c r="D9" s="152">
        <v>-332668261715</v>
      </c>
      <c r="E9" s="152">
        <f t="shared" si="0"/>
        <v>5250661674</v>
      </c>
      <c r="F9" s="8">
        <f t="shared" si="1"/>
        <v>34892560</v>
      </c>
      <c r="G9" s="8">
        <f t="shared" si="2"/>
        <v>337918923389</v>
      </c>
      <c r="H9" s="152">
        <v>-332932344149</v>
      </c>
      <c r="I9" s="26">
        <f t="shared" si="3"/>
        <v>4986579240</v>
      </c>
    </row>
    <row r="10" spans="1:11" s="150" customFormat="1" ht="30" customHeight="1">
      <c r="A10" s="46" t="s">
        <v>107</v>
      </c>
      <c r="B10" s="8">
        <v>1102489</v>
      </c>
      <c r="C10" s="8">
        <v>11379442238</v>
      </c>
      <c r="D10" s="152">
        <v>-11379442237</v>
      </c>
      <c r="E10" s="152">
        <f t="shared" si="0"/>
        <v>1</v>
      </c>
      <c r="F10" s="8">
        <f t="shared" si="1"/>
        <v>1102489</v>
      </c>
      <c r="G10" s="8">
        <f t="shared" si="2"/>
        <v>11379442238</v>
      </c>
      <c r="H10" s="152">
        <v>-16101748782</v>
      </c>
      <c r="I10" s="26">
        <f t="shared" si="3"/>
        <v>-4722306544</v>
      </c>
    </row>
    <row r="11" spans="1:11" s="150" customFormat="1" ht="30" customHeight="1">
      <c r="A11" s="46" t="s">
        <v>108</v>
      </c>
      <c r="B11" s="8">
        <v>27877583</v>
      </c>
      <c r="C11" s="8">
        <v>738577783867</v>
      </c>
      <c r="D11" s="152">
        <v>-596184887300</v>
      </c>
      <c r="E11" s="152">
        <f t="shared" si="0"/>
        <v>142392896567</v>
      </c>
      <c r="F11" s="8">
        <f t="shared" si="1"/>
        <v>27877583</v>
      </c>
      <c r="G11" s="8">
        <f t="shared" si="2"/>
        <v>738577783867</v>
      </c>
      <c r="H11" s="152">
        <v>-596013266812</v>
      </c>
      <c r="I11" s="26">
        <f t="shared" si="3"/>
        <v>142564517055</v>
      </c>
    </row>
    <row r="12" spans="1:11" s="150" customFormat="1" ht="30" customHeight="1">
      <c r="A12" s="53" t="s">
        <v>125</v>
      </c>
      <c r="B12" s="152">
        <v>8265935</v>
      </c>
      <c r="C12" s="152">
        <v>145832259153</v>
      </c>
      <c r="D12" s="152">
        <v>-119065847777</v>
      </c>
      <c r="E12" s="152">
        <f t="shared" si="0"/>
        <v>26766411376</v>
      </c>
      <c r="F12" s="8">
        <f t="shared" si="1"/>
        <v>8265935</v>
      </c>
      <c r="G12" s="8">
        <f t="shared" si="2"/>
        <v>145832259153</v>
      </c>
      <c r="H12" s="152">
        <v>-118865100239</v>
      </c>
      <c r="I12" s="26">
        <f t="shared" si="3"/>
        <v>26967158914</v>
      </c>
      <c r="K12" s="130"/>
    </row>
    <row r="13" spans="1:11" s="150" customFormat="1" ht="30" customHeight="1">
      <c r="A13" s="53" t="s">
        <v>149</v>
      </c>
      <c r="B13" s="152">
        <v>58304668</v>
      </c>
      <c r="C13" s="152">
        <v>173330502857</v>
      </c>
      <c r="D13" s="152">
        <v>-163733120954</v>
      </c>
      <c r="E13" s="152">
        <f t="shared" si="0"/>
        <v>9597381903</v>
      </c>
      <c r="F13" s="8">
        <f t="shared" si="1"/>
        <v>58304668</v>
      </c>
      <c r="G13" s="8">
        <f t="shared" si="2"/>
        <v>173330502857</v>
      </c>
      <c r="H13" s="152">
        <v>-163695466235</v>
      </c>
      <c r="I13" s="26">
        <f t="shared" si="3"/>
        <v>9635036622</v>
      </c>
      <c r="K13" s="130"/>
    </row>
    <row r="14" spans="1:11" s="150" customFormat="1" ht="30" customHeight="1">
      <c r="A14" s="53" t="s">
        <v>150</v>
      </c>
      <c r="B14" s="152">
        <v>25835592</v>
      </c>
      <c r="C14" s="152">
        <v>75830941540</v>
      </c>
      <c r="D14" s="152">
        <v>-73515757685</v>
      </c>
      <c r="E14" s="152">
        <f t="shared" si="0"/>
        <v>2315183855</v>
      </c>
      <c r="F14" s="8">
        <f t="shared" si="1"/>
        <v>25835592</v>
      </c>
      <c r="G14" s="8">
        <f t="shared" si="2"/>
        <v>75830941540</v>
      </c>
      <c r="H14" s="152">
        <v>-73493377714</v>
      </c>
      <c r="I14" s="26">
        <f t="shared" si="3"/>
        <v>2337563826</v>
      </c>
      <c r="K14" s="130"/>
    </row>
    <row r="15" spans="1:11" s="150" customFormat="1" ht="30" customHeight="1">
      <c r="A15" s="53" t="s">
        <v>143</v>
      </c>
      <c r="B15" s="152">
        <v>53682932</v>
      </c>
      <c r="C15" s="152">
        <v>108773180314</v>
      </c>
      <c r="D15" s="152">
        <v>-109804712168</v>
      </c>
      <c r="E15" s="152">
        <f t="shared" si="0"/>
        <v>-1031531854</v>
      </c>
      <c r="F15" s="8">
        <f t="shared" si="1"/>
        <v>53682932</v>
      </c>
      <c r="G15" s="8">
        <f t="shared" si="2"/>
        <v>108773180314</v>
      </c>
      <c r="H15" s="152">
        <v>-109804712168</v>
      </c>
      <c r="I15" s="26">
        <f t="shared" si="3"/>
        <v>-1031531854</v>
      </c>
    </row>
    <row r="16" spans="1:11" s="150" customFormat="1" ht="30" customHeight="1">
      <c r="A16" s="53" t="s">
        <v>129</v>
      </c>
      <c r="B16" s="152">
        <v>5586094</v>
      </c>
      <c r="C16" s="152">
        <v>107809667446</v>
      </c>
      <c r="D16" s="152">
        <v>-106555826479</v>
      </c>
      <c r="E16" s="152">
        <f t="shared" si="0"/>
        <v>1253840967</v>
      </c>
      <c r="F16" s="8">
        <f t="shared" si="1"/>
        <v>5586094</v>
      </c>
      <c r="G16" s="8">
        <f t="shared" si="2"/>
        <v>107809667446</v>
      </c>
      <c r="H16" s="152">
        <v>-106562015842</v>
      </c>
      <c r="I16" s="26">
        <f t="shared" si="3"/>
        <v>1247651604</v>
      </c>
    </row>
    <row r="17" spans="1:13" s="150" customFormat="1" ht="30" customHeight="1">
      <c r="A17" s="53" t="s">
        <v>130</v>
      </c>
      <c r="B17" s="152">
        <v>17974752</v>
      </c>
      <c r="C17" s="152">
        <v>104696188071</v>
      </c>
      <c r="D17" s="152">
        <v>-103070005802</v>
      </c>
      <c r="E17" s="152">
        <f t="shared" si="0"/>
        <v>1626182269</v>
      </c>
      <c r="F17" s="8">
        <f t="shared" si="1"/>
        <v>17974752</v>
      </c>
      <c r="G17" s="8">
        <f t="shared" si="2"/>
        <v>104696188071</v>
      </c>
      <c r="H17" s="152">
        <v>-103064245394</v>
      </c>
      <c r="I17" s="26">
        <f t="shared" si="3"/>
        <v>1631942677</v>
      </c>
    </row>
    <row r="18" spans="1:13" s="150" customFormat="1" ht="30" customHeight="1">
      <c r="A18" s="53" t="s">
        <v>139</v>
      </c>
      <c r="B18" s="152">
        <v>8590080</v>
      </c>
      <c r="C18" s="152">
        <v>18121340877</v>
      </c>
      <c r="D18" s="152">
        <v>-17530471961</v>
      </c>
      <c r="E18" s="152">
        <f t="shared" si="0"/>
        <v>590868916</v>
      </c>
      <c r="F18" s="8">
        <f t="shared" si="1"/>
        <v>8590080</v>
      </c>
      <c r="G18" s="8">
        <f t="shared" si="2"/>
        <v>18121340877</v>
      </c>
      <c r="H18" s="152">
        <v>-17530471961</v>
      </c>
      <c r="I18" s="26">
        <f t="shared" si="3"/>
        <v>590868916</v>
      </c>
    </row>
    <row r="19" spans="1:13" s="150" customFormat="1" ht="30" customHeight="1">
      <c r="A19" s="53" t="s">
        <v>131</v>
      </c>
      <c r="B19" s="152">
        <v>1156410</v>
      </c>
      <c r="C19" s="152">
        <v>10143643204</v>
      </c>
      <c r="D19" s="152">
        <v>-8670448379</v>
      </c>
      <c r="E19" s="152">
        <f t="shared" si="0"/>
        <v>1473194825</v>
      </c>
      <c r="F19" s="8">
        <f t="shared" si="1"/>
        <v>1156410</v>
      </c>
      <c r="G19" s="8">
        <f t="shared" si="2"/>
        <v>10143643204</v>
      </c>
      <c r="H19" s="152">
        <v>-8644064112</v>
      </c>
      <c r="I19" s="26">
        <f t="shared" si="3"/>
        <v>1499579092</v>
      </c>
    </row>
    <row r="20" spans="1:13" s="150" customFormat="1" ht="30" customHeight="1">
      <c r="A20" s="53" t="s">
        <v>138</v>
      </c>
      <c r="B20" s="152">
        <v>10464416</v>
      </c>
      <c r="C20" s="152">
        <v>178700483567</v>
      </c>
      <c r="D20" s="152">
        <v>-150234511320</v>
      </c>
      <c r="E20" s="152">
        <f t="shared" si="0"/>
        <v>28465972247</v>
      </c>
      <c r="F20" s="8">
        <f t="shared" si="1"/>
        <v>10464416</v>
      </c>
      <c r="G20" s="8">
        <f t="shared" si="2"/>
        <v>178700483567</v>
      </c>
      <c r="H20" s="152">
        <v>-150234511320</v>
      </c>
      <c r="I20" s="26">
        <f t="shared" si="3"/>
        <v>28465972247</v>
      </c>
    </row>
    <row r="21" spans="1:13" s="150" customFormat="1" ht="30" customHeight="1">
      <c r="A21" s="53" t="s">
        <v>142</v>
      </c>
      <c r="B21" s="152">
        <v>25279540</v>
      </c>
      <c r="C21" s="152">
        <v>137711869065</v>
      </c>
      <c r="D21" s="152">
        <v>-133597292090</v>
      </c>
      <c r="E21" s="152">
        <f t="shared" si="0"/>
        <v>4114576975</v>
      </c>
      <c r="F21" s="8">
        <f t="shared" si="1"/>
        <v>25279540</v>
      </c>
      <c r="G21" s="8">
        <f t="shared" si="2"/>
        <v>137711869065</v>
      </c>
      <c r="H21" s="152">
        <v>-133597292090</v>
      </c>
      <c r="I21" s="26">
        <f t="shared" si="3"/>
        <v>4114576975</v>
      </c>
    </row>
    <row r="22" spans="1:13" s="150" customFormat="1" ht="30" customHeight="1">
      <c r="A22" s="53" t="s">
        <v>140</v>
      </c>
      <c r="B22" s="152">
        <v>8947022</v>
      </c>
      <c r="C22" s="152">
        <v>61168465872</v>
      </c>
      <c r="D22" s="152">
        <v>-46433893973</v>
      </c>
      <c r="E22" s="152">
        <f t="shared" si="0"/>
        <v>14734571899</v>
      </c>
      <c r="F22" s="8">
        <f t="shared" si="1"/>
        <v>8947022</v>
      </c>
      <c r="G22" s="8">
        <f t="shared" si="2"/>
        <v>61168465872</v>
      </c>
      <c r="H22" s="152">
        <v>-46433893973</v>
      </c>
      <c r="I22" s="26">
        <f t="shared" si="3"/>
        <v>14734571899</v>
      </c>
    </row>
    <row r="23" spans="1:13" s="150" customFormat="1" ht="30" customHeight="1">
      <c r="A23" s="53" t="s">
        <v>141</v>
      </c>
      <c r="B23" s="152">
        <v>8006821</v>
      </c>
      <c r="C23" s="152">
        <v>7420563008</v>
      </c>
      <c r="D23" s="152">
        <v>-7952869997</v>
      </c>
      <c r="E23" s="152">
        <f t="shared" si="0"/>
        <v>-532306989</v>
      </c>
      <c r="F23" s="8">
        <f t="shared" si="1"/>
        <v>8006821</v>
      </c>
      <c r="G23" s="8">
        <f t="shared" si="2"/>
        <v>7420563008</v>
      </c>
      <c r="H23" s="152">
        <v>-7952869997</v>
      </c>
      <c r="I23" s="26">
        <f t="shared" si="3"/>
        <v>-532306989</v>
      </c>
      <c r="M23" s="152"/>
    </row>
    <row r="24" spans="1:13" s="150" customFormat="1" ht="30" customHeight="1">
      <c r="A24" s="54" t="s">
        <v>136</v>
      </c>
      <c r="B24" s="152">
        <v>306168</v>
      </c>
      <c r="C24" s="152">
        <v>19700441194</v>
      </c>
      <c r="D24" s="152">
        <v>-21629320665</v>
      </c>
      <c r="E24" s="152">
        <f>C24+D24</f>
        <v>-1928879471</v>
      </c>
      <c r="F24" s="8">
        <f t="shared" si="1"/>
        <v>306168</v>
      </c>
      <c r="G24" s="8">
        <f t="shared" si="2"/>
        <v>19700441194</v>
      </c>
      <c r="H24" s="152">
        <v>-21869616215</v>
      </c>
      <c r="I24" s="26">
        <f>G24+H24</f>
        <v>-2169175021</v>
      </c>
      <c r="K24" s="153"/>
    </row>
    <row r="25" spans="1:13" s="150" customFormat="1" ht="30" customHeight="1">
      <c r="A25" s="54" t="s">
        <v>137</v>
      </c>
      <c r="B25" s="152">
        <v>299559</v>
      </c>
      <c r="C25" s="152">
        <v>19394719790</v>
      </c>
      <c r="D25" s="152">
        <v>-21113940347</v>
      </c>
      <c r="E25" s="152">
        <f t="shared" si="0"/>
        <v>-1719220557</v>
      </c>
      <c r="F25" s="8">
        <f t="shared" si="1"/>
        <v>299559</v>
      </c>
      <c r="G25" s="8">
        <f t="shared" si="2"/>
        <v>19394719790</v>
      </c>
      <c r="H25" s="152">
        <v>-21431187610</v>
      </c>
      <c r="I25" s="26">
        <f>G25+H25</f>
        <v>-2036467820</v>
      </c>
      <c r="K25" s="153"/>
      <c r="L25" s="153"/>
    </row>
    <row r="26" spans="1:13" s="155" customFormat="1" ht="30" customHeight="1" thickBot="1">
      <c r="A26" s="15" t="s">
        <v>14</v>
      </c>
      <c r="B26" s="154">
        <f t="shared" ref="B26:I26" si="4">SUM(B7:B25)</f>
        <v>345534270</v>
      </c>
      <c r="C26" s="154">
        <f t="shared" si="4"/>
        <v>2656475270265</v>
      </c>
      <c r="D26" s="161">
        <f t="shared" si="4"/>
        <v>-2409654527218</v>
      </c>
      <c r="E26" s="161">
        <f t="shared" si="4"/>
        <v>246820743047</v>
      </c>
      <c r="F26" s="22">
        <f t="shared" si="4"/>
        <v>345534270</v>
      </c>
      <c r="G26" s="22">
        <f t="shared" si="4"/>
        <v>2656475270265</v>
      </c>
      <c r="H26" s="27">
        <f>SUM(H7:H25)</f>
        <v>-2414977741872</v>
      </c>
      <c r="I26" s="27">
        <f t="shared" si="4"/>
        <v>241497528393</v>
      </c>
    </row>
    <row r="27" spans="1:13" ht="30" customHeight="1" thickTop="1">
      <c r="A27" s="156"/>
      <c r="B27" s="26"/>
    </row>
    <row r="28" spans="1:13" ht="30" customHeight="1">
      <c r="B28" s="129"/>
      <c r="C28" s="24"/>
      <c r="F28" s="8"/>
    </row>
    <row r="29" spans="1:13" ht="30" customHeight="1">
      <c r="B29" s="8"/>
      <c r="C29" s="8"/>
      <c r="E29" s="157"/>
      <c r="F29" s="8"/>
    </row>
    <row r="30" spans="1:13" ht="30" customHeight="1">
      <c r="C30" s="8"/>
    </row>
  </sheetData>
  <autoFilter ref="A1:A27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16"/>
  <sheetViews>
    <sheetView rightToLeft="1" view="pageBreakPreview" zoomScaleNormal="100" zoomScaleSheetLayoutView="100" workbookViewId="0">
      <selection activeCell="X9" sqref="X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8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2" t="s">
        <v>100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</row>
    <row r="2" spans="1:24" ht="30" customHeight="1">
      <c r="A2" s="192" t="s">
        <v>86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</row>
    <row r="3" spans="1:24" ht="30" customHeight="1">
      <c r="A3" s="192" t="s">
        <v>98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</row>
    <row r="4" spans="1:24" ht="30" customHeight="1">
      <c r="A4" s="195" t="s">
        <v>74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</row>
    <row r="5" spans="1:24" ht="30" customHeight="1">
      <c r="C5" s="209" t="s">
        <v>48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U5" s="131" t="s">
        <v>49</v>
      </c>
    </row>
    <row r="6" spans="1:24" ht="42">
      <c r="A6" s="132" t="s">
        <v>75</v>
      </c>
      <c r="C6" s="12" t="s">
        <v>19</v>
      </c>
      <c r="D6" s="5"/>
      <c r="E6" s="133" t="s">
        <v>8</v>
      </c>
      <c r="F6" s="5"/>
      <c r="G6" s="12" t="s">
        <v>18</v>
      </c>
      <c r="H6" s="5"/>
      <c r="I6" s="12" t="s">
        <v>76</v>
      </c>
      <c r="J6" s="5"/>
      <c r="K6" s="12" t="s">
        <v>77</v>
      </c>
      <c r="L6" s="134" t="s">
        <v>94</v>
      </c>
      <c r="M6" s="5"/>
      <c r="N6" s="12" t="s">
        <v>78</v>
      </c>
      <c r="O6" s="135" t="s">
        <v>95</v>
      </c>
      <c r="P6" s="5"/>
      <c r="Q6" s="12" t="s">
        <v>79</v>
      </c>
      <c r="R6" s="5"/>
      <c r="S6" s="12" t="s">
        <v>80</v>
      </c>
      <c r="U6" s="136" t="s">
        <v>80</v>
      </c>
    </row>
    <row r="7" spans="1:24" ht="24" customHeight="1">
      <c r="A7" s="137"/>
      <c r="C7" s="138"/>
      <c r="D7" s="138"/>
      <c r="E7" s="139">
        <v>0</v>
      </c>
      <c r="F7" s="140"/>
      <c r="G7" s="141">
        <v>0</v>
      </c>
      <c r="H7" s="140">
        <v>0</v>
      </c>
      <c r="I7" s="141">
        <v>0</v>
      </c>
      <c r="J7" s="140">
        <v>0</v>
      </c>
      <c r="K7" s="141">
        <v>0</v>
      </c>
      <c r="L7" s="141">
        <v>0</v>
      </c>
      <c r="M7" s="140">
        <v>0</v>
      </c>
      <c r="N7" s="141">
        <v>0</v>
      </c>
      <c r="O7" s="141">
        <v>0</v>
      </c>
      <c r="P7" s="140">
        <v>0</v>
      </c>
      <c r="Q7" s="141">
        <v>0</v>
      </c>
      <c r="R7" s="140">
        <v>0</v>
      </c>
      <c r="S7" s="141">
        <v>0</v>
      </c>
      <c r="U7" s="142"/>
    </row>
    <row r="8" spans="1:24" ht="30.75" customHeight="1">
      <c r="A8" s="137"/>
      <c r="C8" s="143"/>
      <c r="D8" s="138"/>
      <c r="E8" s="139">
        <v>0</v>
      </c>
      <c r="F8" s="140"/>
      <c r="G8" s="141">
        <v>0</v>
      </c>
      <c r="H8" s="140">
        <v>0</v>
      </c>
      <c r="I8" s="141">
        <v>0</v>
      </c>
      <c r="J8" s="140">
        <v>0</v>
      </c>
      <c r="K8" s="141">
        <v>0</v>
      </c>
      <c r="L8" s="141">
        <v>0</v>
      </c>
      <c r="M8" s="140">
        <v>0</v>
      </c>
      <c r="N8" s="141">
        <v>0</v>
      </c>
      <c r="O8" s="141">
        <v>0</v>
      </c>
      <c r="P8" s="140">
        <v>0</v>
      </c>
      <c r="Q8" s="141">
        <v>0</v>
      </c>
      <c r="R8" s="140">
        <v>0</v>
      </c>
      <c r="S8" s="141">
        <v>0</v>
      </c>
      <c r="U8" s="142"/>
      <c r="V8" s="130"/>
      <c r="W8" s="123"/>
    </row>
    <row r="9" spans="1:24" ht="27.75" customHeight="1">
      <c r="A9" s="137"/>
      <c r="C9" s="143"/>
      <c r="D9" s="138"/>
      <c r="E9" s="139">
        <v>0</v>
      </c>
      <c r="F9" s="140"/>
      <c r="G9" s="141">
        <v>0</v>
      </c>
      <c r="H9" s="140">
        <v>0</v>
      </c>
      <c r="I9" s="141">
        <v>0</v>
      </c>
      <c r="J9" s="140">
        <v>0</v>
      </c>
      <c r="K9" s="141">
        <v>0</v>
      </c>
      <c r="L9" s="141">
        <v>0</v>
      </c>
      <c r="M9" s="140">
        <v>0</v>
      </c>
      <c r="N9" s="141">
        <v>0</v>
      </c>
      <c r="O9" s="141">
        <v>0</v>
      </c>
      <c r="P9" s="140">
        <v>0</v>
      </c>
      <c r="Q9" s="141">
        <v>0</v>
      </c>
      <c r="R9" s="140">
        <v>0</v>
      </c>
      <c r="S9" s="141">
        <v>0</v>
      </c>
      <c r="U9" s="142"/>
    </row>
    <row r="10" spans="1:24" ht="30" customHeight="1">
      <c r="A10" s="137"/>
      <c r="C10" s="138"/>
      <c r="D10" s="138"/>
      <c r="E10" s="140">
        <v>0</v>
      </c>
      <c r="F10" s="140"/>
      <c r="G10" s="140">
        <v>0</v>
      </c>
      <c r="H10" s="140"/>
      <c r="I10" s="140">
        <f>E10*G10</f>
        <v>0</v>
      </c>
      <c r="J10" s="140"/>
      <c r="K10" s="140">
        <v>0</v>
      </c>
      <c r="L10" s="140">
        <v>0</v>
      </c>
      <c r="M10" s="140"/>
      <c r="N10" s="140">
        <f>I10*0.000255</f>
        <v>0</v>
      </c>
      <c r="O10" s="140">
        <v>0</v>
      </c>
      <c r="P10" s="140"/>
      <c r="Q10" s="140">
        <v>0</v>
      </c>
      <c r="R10" s="140"/>
      <c r="S10" s="144">
        <v>0</v>
      </c>
      <c r="U10" s="142"/>
      <c r="V10" s="29"/>
      <c r="W10" s="29"/>
      <c r="X10" s="29"/>
    </row>
    <row r="11" spans="1:24" ht="30" customHeight="1">
      <c r="A11" s="137"/>
      <c r="C11" s="138"/>
      <c r="D11" s="138"/>
      <c r="E11" s="140">
        <v>0</v>
      </c>
      <c r="F11" s="140"/>
      <c r="G11" s="140">
        <v>0</v>
      </c>
      <c r="H11" s="140"/>
      <c r="I11" s="140">
        <v>0</v>
      </c>
      <c r="J11" s="140"/>
      <c r="K11" s="140">
        <v>0</v>
      </c>
      <c r="L11" s="140">
        <v>0</v>
      </c>
      <c r="M11" s="140"/>
      <c r="N11" s="140">
        <v>0</v>
      </c>
      <c r="O11" s="140">
        <v>0</v>
      </c>
      <c r="P11" s="140"/>
      <c r="Q11" s="140">
        <v>0</v>
      </c>
      <c r="R11" s="140"/>
      <c r="S11" s="144">
        <v>0</v>
      </c>
      <c r="U11" s="142"/>
      <c r="V11" s="29"/>
      <c r="W11" s="29"/>
      <c r="X11" s="29"/>
    </row>
    <row r="12" spans="1:24" ht="30" customHeight="1">
      <c r="A12" s="137"/>
      <c r="C12" s="138"/>
      <c r="D12" s="138"/>
      <c r="E12" s="140">
        <v>0</v>
      </c>
      <c r="F12" s="140"/>
      <c r="G12" s="140">
        <v>0</v>
      </c>
      <c r="H12" s="140"/>
      <c r="I12" s="140">
        <f>E12*G12</f>
        <v>0</v>
      </c>
      <c r="J12" s="140"/>
      <c r="K12" s="140">
        <v>0</v>
      </c>
      <c r="L12" s="140">
        <v>0</v>
      </c>
      <c r="M12" s="140"/>
      <c r="N12" s="140">
        <f t="shared" ref="N12" si="0">I12*0.000255</f>
        <v>0</v>
      </c>
      <c r="O12" s="140">
        <v>0</v>
      </c>
      <c r="P12" s="140"/>
      <c r="Q12" s="140">
        <v>0</v>
      </c>
      <c r="R12" s="140"/>
      <c r="S12" s="144">
        <v>0</v>
      </c>
      <c r="U12" s="142"/>
      <c r="V12" s="29"/>
      <c r="X12" s="29"/>
    </row>
    <row r="13" spans="1:24" s="148" customFormat="1" ht="30" customHeight="1" thickBot="1">
      <c r="A13" s="15" t="s">
        <v>14</v>
      </c>
      <c r="B13" s="15"/>
      <c r="C13" s="117"/>
      <c r="D13" s="15"/>
      <c r="E13" s="145">
        <f>SUM(E7:E12)</f>
        <v>0</v>
      </c>
      <c r="F13" s="15"/>
      <c r="G13" s="146"/>
      <c r="H13" s="15"/>
      <c r="I13" s="22">
        <f>SUM(I7:I12)</f>
        <v>0</v>
      </c>
      <c r="J13" s="15"/>
      <c r="K13" s="22">
        <f>SUM(K7:K12)</f>
        <v>0</v>
      </c>
      <c r="L13" s="117"/>
      <c r="M13" s="15"/>
      <c r="N13" s="22">
        <f>SUM(N7:N12)</f>
        <v>0</v>
      </c>
      <c r="O13" s="146"/>
      <c r="P13" s="15"/>
      <c r="Q13" s="22">
        <f>SUM(Q7:Q12)</f>
        <v>0</v>
      </c>
      <c r="R13" s="15"/>
      <c r="S13" s="27">
        <f>SUM(S7:S12)</f>
        <v>0</v>
      </c>
      <c r="T13" s="15"/>
      <c r="U13" s="147">
        <f>SUM(U7:U12)</f>
        <v>0</v>
      </c>
    </row>
    <row r="14" spans="1:24" ht="30" customHeight="1" thickTop="1">
      <c r="V14" s="149"/>
    </row>
    <row r="15" spans="1:24" ht="30" customHeight="1">
      <c r="S15" s="8"/>
    </row>
    <row r="16" spans="1:24" ht="30" customHeight="1">
      <c r="Q16" s="140"/>
      <c r="S16" s="8"/>
    </row>
  </sheetData>
  <autoFilter ref="A1:A14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E64"/>
  <sheetViews>
    <sheetView rightToLeft="1" view="pageBreakPreview" topLeftCell="A25" zoomScaleNormal="100" zoomScaleSheetLayoutView="100" workbookViewId="0">
      <selection activeCell="Y10" sqref="Y10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4.5703125" style="4" customWidth="1"/>
    <col min="4" max="4" width="1.28515625" style="4" customWidth="1"/>
    <col min="5" max="5" width="19.5703125" style="171" customWidth="1"/>
    <col min="6" max="6" width="1.28515625" style="4" customWidth="1"/>
    <col min="7" max="7" width="22.5703125" style="174" customWidth="1"/>
    <col min="8" max="8" width="1.28515625" style="174" customWidth="1"/>
    <col min="9" max="9" width="20.5703125" style="17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17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174" customWidth="1"/>
    <col min="22" max="22" width="1.28515625" style="174" customWidth="1"/>
    <col min="23" max="23" width="21" style="174" customWidth="1"/>
    <col min="24" max="24" width="1.28515625" style="174" customWidth="1"/>
    <col min="25" max="25" width="21.28515625" style="174" customWidth="1"/>
    <col min="26" max="26" width="1.28515625" style="4" customWidth="1"/>
    <col min="27" max="27" width="18.5703125" style="4" customWidth="1"/>
    <col min="28" max="28" width="0.28515625" style="13" customWidth="1"/>
    <col min="29" max="29" width="12.140625" style="13" bestFit="1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29" ht="30" customHeight="1">
      <c r="A1" s="192" t="s">
        <v>101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</row>
    <row r="2" spans="1:29" ht="30" customHeight="1">
      <c r="A2" s="192" t="s">
        <v>84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</row>
    <row r="3" spans="1:29" ht="30" customHeight="1">
      <c r="A3" s="192" t="s">
        <v>122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</row>
    <row r="4" spans="1:29" ht="30" customHeight="1">
      <c r="A4" s="3" t="s">
        <v>0</v>
      </c>
      <c r="B4" s="195" t="s">
        <v>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</row>
    <row r="5" spans="1:29" ht="30" customHeight="1">
      <c r="A5" s="208" t="s">
        <v>2</v>
      </c>
      <c r="B5" s="208"/>
      <c r="C5" s="195" t="s">
        <v>3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</row>
    <row r="6" spans="1:29" ht="30" customHeight="1">
      <c r="E6" s="209" t="s">
        <v>123</v>
      </c>
      <c r="F6" s="209"/>
      <c r="G6" s="209"/>
      <c r="H6" s="209"/>
      <c r="I6" s="209"/>
      <c r="K6" s="209" t="s">
        <v>4</v>
      </c>
      <c r="L6" s="209"/>
      <c r="M6" s="209"/>
      <c r="N6" s="209"/>
      <c r="O6" s="209"/>
      <c r="P6" s="209"/>
      <c r="Q6" s="209"/>
      <c r="S6" s="209" t="s">
        <v>124</v>
      </c>
      <c r="T6" s="209"/>
      <c r="U6" s="209"/>
      <c r="V6" s="209"/>
      <c r="W6" s="209"/>
      <c r="X6" s="209"/>
      <c r="Y6" s="209"/>
      <c r="Z6" s="209"/>
      <c r="AA6" s="209"/>
    </row>
    <row r="7" spans="1:29" ht="25.5" customHeight="1">
      <c r="A7" s="192" t="s">
        <v>7</v>
      </c>
      <c r="B7" s="192"/>
      <c r="C7" s="192"/>
      <c r="E7" s="210" t="s">
        <v>8</v>
      </c>
      <c r="F7" s="5"/>
      <c r="G7" s="203" t="s">
        <v>9</v>
      </c>
      <c r="H7" s="178"/>
      <c r="I7" s="203" t="s">
        <v>10</v>
      </c>
      <c r="K7" s="202" t="s">
        <v>5</v>
      </c>
      <c r="L7" s="202"/>
      <c r="M7" s="202"/>
      <c r="N7" s="5"/>
      <c r="O7" s="202" t="s">
        <v>6</v>
      </c>
      <c r="P7" s="202"/>
      <c r="Q7" s="202"/>
      <c r="S7" s="212" t="s">
        <v>8</v>
      </c>
      <c r="T7" s="5"/>
      <c r="U7" s="200" t="s">
        <v>12</v>
      </c>
      <c r="V7" s="178"/>
      <c r="W7" s="203" t="s">
        <v>9</v>
      </c>
      <c r="X7" s="178"/>
      <c r="Y7" s="203" t="s">
        <v>10</v>
      </c>
      <c r="Z7" s="5"/>
      <c r="AA7" s="206" t="s">
        <v>13</v>
      </c>
    </row>
    <row r="8" spans="1:29" ht="30" customHeight="1">
      <c r="A8" s="209"/>
      <c r="B8" s="209"/>
      <c r="C8" s="209"/>
      <c r="E8" s="211"/>
      <c r="G8" s="204"/>
      <c r="I8" s="204"/>
      <c r="K8" s="2" t="s">
        <v>8</v>
      </c>
      <c r="L8" s="5"/>
      <c r="M8" s="2" t="s">
        <v>9</v>
      </c>
      <c r="O8" s="121" t="s">
        <v>8</v>
      </c>
      <c r="P8" s="5"/>
      <c r="Q8" s="173" t="s">
        <v>11</v>
      </c>
      <c r="S8" s="209"/>
      <c r="U8" s="201"/>
      <c r="W8" s="204"/>
      <c r="Y8" s="204"/>
      <c r="AA8" s="207"/>
      <c r="AC8" s="29"/>
    </row>
    <row r="9" spans="1:29" ht="30" customHeight="1">
      <c r="A9" s="205" t="s">
        <v>125</v>
      </c>
      <c r="B9" s="205"/>
      <c r="C9" s="205"/>
      <c r="E9" s="169">
        <v>1106110</v>
      </c>
      <c r="G9" s="174">
        <v>13485822790</v>
      </c>
      <c r="I9" s="174">
        <v>13686570328.159</v>
      </c>
      <c r="K9" s="8">
        <v>7159825</v>
      </c>
      <c r="M9" s="8">
        <v>105379277449</v>
      </c>
      <c r="O9" s="26">
        <v>0</v>
      </c>
      <c r="Q9" s="174">
        <v>0</v>
      </c>
      <c r="S9" s="174">
        <f>E9+K9+O9</f>
        <v>8265935</v>
      </c>
      <c r="U9" s="180">
        <v>17780</v>
      </c>
      <c r="W9" s="174">
        <f>G9+M9</f>
        <v>118865100239</v>
      </c>
      <c r="Y9" s="174">
        <v>145832259153.16101</v>
      </c>
      <c r="AA9" s="183">
        <f>Y9/2682868507493</f>
        <v>5.4356841845161326E-2</v>
      </c>
      <c r="AC9" s="29"/>
    </row>
    <row r="10" spans="1:29" ht="30" customHeight="1">
      <c r="A10" s="199" t="s">
        <v>126</v>
      </c>
      <c r="B10" s="199"/>
      <c r="C10" s="199"/>
      <c r="E10" s="169">
        <v>1100000</v>
      </c>
      <c r="G10" s="174">
        <v>2541552692</v>
      </c>
      <c r="I10" s="174">
        <v>2579207411</v>
      </c>
      <c r="K10" s="8">
        <v>58004668</v>
      </c>
      <c r="M10" s="8">
        <v>163397870253</v>
      </c>
      <c r="O10" s="26">
        <v>-800000</v>
      </c>
      <c r="Q10" s="174">
        <v>2452097641</v>
      </c>
      <c r="S10" s="174">
        <f t="shared" ref="S10:S32" si="0">E10+K10+O10</f>
        <v>58304668</v>
      </c>
      <c r="U10" s="180">
        <v>2996</v>
      </c>
      <c r="W10" s="174">
        <v>163695466235</v>
      </c>
      <c r="Y10" s="174">
        <v>173330502857.41501</v>
      </c>
      <c r="AA10" s="183">
        <f t="shared" ref="AA10:AA32" si="1">Y10/2682868507493</f>
        <v>6.4606410032142528E-2</v>
      </c>
      <c r="AC10" s="29"/>
    </row>
    <row r="11" spans="1:29" ht="30" customHeight="1">
      <c r="A11" s="199" t="s">
        <v>127</v>
      </c>
      <c r="B11" s="199"/>
      <c r="C11" s="199"/>
      <c r="E11" s="169">
        <v>465413</v>
      </c>
      <c r="G11" s="174">
        <v>911940681</v>
      </c>
      <c r="I11" s="174">
        <v>922707084.30498004</v>
      </c>
      <c r="K11" s="8">
        <v>2039033</v>
      </c>
      <c r="M11" s="8">
        <v>4637951712</v>
      </c>
      <c r="O11" s="26">
        <v>-2504446</v>
      </c>
      <c r="Q11" s="174">
        <v>5697083039</v>
      </c>
      <c r="S11" s="174">
        <f t="shared" si="0"/>
        <v>0</v>
      </c>
      <c r="U11" s="180">
        <v>0</v>
      </c>
      <c r="W11" s="174">
        <v>0</v>
      </c>
      <c r="Y11" s="174">
        <v>0</v>
      </c>
      <c r="AA11" s="183">
        <f t="shared" si="1"/>
        <v>0</v>
      </c>
      <c r="AC11" s="29"/>
    </row>
    <row r="12" spans="1:29" ht="30" customHeight="1">
      <c r="A12" s="199" t="s">
        <v>128</v>
      </c>
      <c r="B12" s="199"/>
      <c r="C12" s="199"/>
      <c r="E12" s="169">
        <v>505358</v>
      </c>
      <c r="G12" s="174">
        <v>1130457217</v>
      </c>
      <c r="I12" s="174">
        <v>1152837188.5353401</v>
      </c>
      <c r="K12" s="8">
        <v>25330234</v>
      </c>
      <c r="M12" s="8">
        <v>72362920497</v>
      </c>
      <c r="O12" s="26">
        <v>0</v>
      </c>
      <c r="Q12" s="174">
        <v>0</v>
      </c>
      <c r="S12" s="174">
        <f t="shared" si="0"/>
        <v>25835592</v>
      </c>
      <c r="U12" s="180">
        <v>2958</v>
      </c>
      <c r="W12" s="174">
        <f>G12+M12</f>
        <v>73493377714</v>
      </c>
      <c r="Y12" s="174">
        <v>75830941540.818695</v>
      </c>
      <c r="AA12" s="183">
        <f t="shared" si="1"/>
        <v>2.826487445397715E-2</v>
      </c>
      <c r="AC12" s="29"/>
    </row>
    <row r="13" spans="1:29" ht="30" customHeight="1">
      <c r="A13" s="199" t="s">
        <v>105</v>
      </c>
      <c r="B13" s="199"/>
      <c r="C13" s="199"/>
      <c r="E13" s="170">
        <v>400000</v>
      </c>
      <c r="G13" s="174">
        <v>1788566495</v>
      </c>
      <c r="I13" s="174">
        <v>1587810608.5999999</v>
      </c>
      <c r="K13" s="8">
        <v>34768820</v>
      </c>
      <c r="M13" s="8">
        <v>183266849778</v>
      </c>
      <c r="O13" s="26">
        <v>0</v>
      </c>
      <c r="Q13" s="174">
        <v>0</v>
      </c>
      <c r="S13" s="174">
        <f t="shared" si="0"/>
        <v>35168820</v>
      </c>
      <c r="U13" s="180">
        <v>5100</v>
      </c>
      <c r="W13" s="174">
        <f>G13+M13</f>
        <v>185055416273</v>
      </c>
      <c r="Y13" s="174">
        <v>177974521609.14001</v>
      </c>
      <c r="AA13" s="183">
        <f t="shared" si="1"/>
        <v>6.6337400104430719E-2</v>
      </c>
      <c r="AC13" s="29"/>
    </row>
    <row r="14" spans="1:29" ht="30" customHeight="1">
      <c r="A14" s="199" t="s">
        <v>107</v>
      </c>
      <c r="B14" s="199"/>
      <c r="C14" s="199"/>
      <c r="E14" s="169">
        <v>1102489</v>
      </c>
      <c r="G14" s="174">
        <v>16101748782</v>
      </c>
      <c r="I14" s="174">
        <v>11379442237.8321</v>
      </c>
      <c r="K14" s="4">
        <v>0</v>
      </c>
      <c r="M14" s="4">
        <v>0</v>
      </c>
      <c r="O14" s="26">
        <v>0</v>
      </c>
      <c r="Q14" s="174">
        <v>0</v>
      </c>
      <c r="S14" s="174">
        <f t="shared" si="0"/>
        <v>1102489</v>
      </c>
      <c r="U14" s="180">
        <v>10402</v>
      </c>
      <c r="W14" s="174">
        <f>G14</f>
        <v>16101748782</v>
      </c>
      <c r="Y14" s="174">
        <v>11379442237.8321</v>
      </c>
      <c r="AA14" s="183">
        <f t="shared" si="1"/>
        <v>4.2415206731341417E-3</v>
      </c>
      <c r="AC14" s="29"/>
    </row>
    <row r="15" spans="1:29" ht="30" customHeight="1">
      <c r="A15" s="199" t="s">
        <v>106</v>
      </c>
      <c r="B15" s="199"/>
      <c r="C15" s="199"/>
      <c r="E15" s="171">
        <v>601550</v>
      </c>
      <c r="G15" s="174">
        <v>4794852024</v>
      </c>
      <c r="I15" s="174">
        <v>4530769590.4242496</v>
      </c>
      <c r="K15" s="8">
        <v>34353010</v>
      </c>
      <c r="M15" s="8">
        <v>328729073979</v>
      </c>
      <c r="O15" s="26">
        <v>-62000</v>
      </c>
      <c r="Q15" s="174">
        <v>614599179</v>
      </c>
      <c r="S15" s="174">
        <f t="shared" si="0"/>
        <v>34892560</v>
      </c>
      <c r="U15" s="180">
        <v>9760</v>
      </c>
      <c r="W15" s="174">
        <v>332932344149</v>
      </c>
      <c r="Y15" s="174">
        <v>337918923389.31201</v>
      </c>
      <c r="AA15" s="183">
        <f t="shared" si="1"/>
        <v>0.12595433672784789</v>
      </c>
      <c r="AC15" s="29"/>
    </row>
    <row r="16" spans="1:29" ht="30" customHeight="1">
      <c r="A16" s="199" t="s">
        <v>129</v>
      </c>
      <c r="B16" s="199"/>
      <c r="C16" s="199"/>
      <c r="E16" s="169">
        <v>405251</v>
      </c>
      <c r="G16" s="174">
        <v>6351617869</v>
      </c>
      <c r="I16" s="174">
        <v>6345428506.1705999</v>
      </c>
      <c r="K16" s="8">
        <v>6463284</v>
      </c>
      <c r="M16" s="8">
        <v>124134883688</v>
      </c>
      <c r="O16" s="26">
        <v>-1282441</v>
      </c>
      <c r="Q16" s="174">
        <v>25100435899</v>
      </c>
      <c r="S16" s="174">
        <f t="shared" si="0"/>
        <v>5586094</v>
      </c>
      <c r="U16" s="180">
        <v>19450</v>
      </c>
      <c r="W16" s="174">
        <v>106562015842</v>
      </c>
      <c r="Y16" s="174">
        <v>107809667446.241</v>
      </c>
      <c r="AA16" s="183">
        <f t="shared" si="1"/>
        <v>4.0184476855700799E-2</v>
      </c>
      <c r="AC16" s="29"/>
    </row>
    <row r="17" spans="1:31" ht="30" customHeight="1">
      <c r="A17" s="199" t="s">
        <v>108</v>
      </c>
      <c r="B17" s="199"/>
      <c r="C17" s="199"/>
      <c r="E17" s="169">
        <v>1900571</v>
      </c>
      <c r="G17" s="174">
        <v>32491813944</v>
      </c>
      <c r="I17" s="174">
        <v>32663434432.464401</v>
      </c>
      <c r="K17" s="8">
        <v>25977012</v>
      </c>
      <c r="M17" s="8">
        <v>563521452868</v>
      </c>
      <c r="O17" s="26">
        <v>0</v>
      </c>
      <c r="Q17" s="174">
        <v>0</v>
      </c>
      <c r="S17" s="174">
        <f t="shared" si="0"/>
        <v>27877583</v>
      </c>
      <c r="U17" s="180">
        <v>26700</v>
      </c>
      <c r="W17" s="174">
        <f>G17+M17</f>
        <v>596013266812</v>
      </c>
      <c r="Y17" s="174">
        <v>738577783867.047</v>
      </c>
      <c r="AA17" s="183">
        <f t="shared" si="1"/>
        <v>0.27529406745215745</v>
      </c>
      <c r="AC17" s="29"/>
    </row>
    <row r="18" spans="1:31" ht="30" customHeight="1">
      <c r="A18" s="199" t="s">
        <v>104</v>
      </c>
      <c r="B18" s="199"/>
      <c r="C18" s="199"/>
      <c r="E18" s="170">
        <v>70000</v>
      </c>
      <c r="G18" s="174">
        <v>744914300</v>
      </c>
      <c r="I18" s="174">
        <v>708029297.14999998</v>
      </c>
      <c r="K18" s="8">
        <v>13722829</v>
      </c>
      <c r="M18" s="8">
        <v>200951226686</v>
      </c>
      <c r="O18" s="26">
        <v>0</v>
      </c>
      <c r="Q18" s="174">
        <v>0</v>
      </c>
      <c r="S18" s="174">
        <f t="shared" si="0"/>
        <v>13792829</v>
      </c>
      <c r="U18" s="180">
        <v>16220</v>
      </c>
      <c r="W18" s="174">
        <f t="shared" ref="W18:W20" si="2">G18+M18</f>
        <v>201696140986</v>
      </c>
      <c r="Y18" s="174">
        <v>221990333204.28299</v>
      </c>
      <c r="AA18" s="183">
        <f t="shared" si="1"/>
        <v>8.2743650158136645E-2</v>
      </c>
      <c r="AC18" s="29"/>
    </row>
    <row r="19" spans="1:31" ht="30" customHeight="1">
      <c r="A19" s="199" t="s">
        <v>130</v>
      </c>
      <c r="B19" s="199"/>
      <c r="C19" s="199"/>
      <c r="E19" s="169">
        <v>168870</v>
      </c>
      <c r="G19" s="174">
        <v>792685077</v>
      </c>
      <c r="I19" s="174">
        <v>798445485.29849994</v>
      </c>
      <c r="K19" s="8">
        <v>17805882</v>
      </c>
      <c r="M19" s="8">
        <v>102271560317</v>
      </c>
      <c r="O19" s="26">
        <v>0</v>
      </c>
      <c r="Q19" s="174">
        <v>0</v>
      </c>
      <c r="S19" s="174">
        <f t="shared" si="0"/>
        <v>17974752</v>
      </c>
      <c r="U19" s="180">
        <v>5870</v>
      </c>
      <c r="W19" s="174">
        <f t="shared" si="2"/>
        <v>103064245394</v>
      </c>
      <c r="Y19" s="174">
        <v>104696188070.52499</v>
      </c>
      <c r="AA19" s="183">
        <f t="shared" si="1"/>
        <v>3.9023972952128796E-2</v>
      </c>
      <c r="AC19" s="29"/>
    </row>
    <row r="20" spans="1:31" ht="30" customHeight="1">
      <c r="A20" s="199" t="s">
        <v>131</v>
      </c>
      <c r="B20" s="199"/>
      <c r="C20" s="199"/>
      <c r="E20" s="169">
        <v>170906</v>
      </c>
      <c r="G20" s="174">
        <v>1121705483</v>
      </c>
      <c r="I20" s="174">
        <v>1148089750.1173999</v>
      </c>
      <c r="K20" s="8">
        <v>985504</v>
      </c>
      <c r="M20" s="8">
        <v>7522358629</v>
      </c>
      <c r="O20" s="26">
        <v>0</v>
      </c>
      <c r="Q20" s="174">
        <v>0</v>
      </c>
      <c r="S20" s="174">
        <f t="shared" si="0"/>
        <v>1156410</v>
      </c>
      <c r="U20" s="180">
        <v>8840</v>
      </c>
      <c r="W20" s="174">
        <f t="shared" si="2"/>
        <v>8644064112</v>
      </c>
      <c r="Y20" s="174">
        <v>10143643204</v>
      </c>
      <c r="AA20" s="183">
        <f t="shared" si="1"/>
        <v>3.7808946564730087E-3</v>
      </c>
      <c r="AC20" s="29"/>
    </row>
    <row r="21" spans="1:31" ht="30" customHeight="1">
      <c r="A21" s="194" t="s">
        <v>135</v>
      </c>
      <c r="B21" s="194"/>
      <c r="C21" s="194"/>
      <c r="E21" s="169">
        <v>0</v>
      </c>
      <c r="G21" s="174">
        <v>0</v>
      </c>
      <c r="I21" s="174">
        <v>0</v>
      </c>
      <c r="K21" s="174">
        <v>400000</v>
      </c>
      <c r="M21" s="174">
        <v>1977615003</v>
      </c>
      <c r="O21" s="26">
        <v>-400000</v>
      </c>
      <c r="Q21" s="174">
        <v>1751250699</v>
      </c>
      <c r="S21" s="174">
        <f t="shared" si="0"/>
        <v>0</v>
      </c>
      <c r="U21" s="180">
        <v>0</v>
      </c>
      <c r="W21" s="174">
        <v>0</v>
      </c>
      <c r="Y21" s="174">
        <v>0</v>
      </c>
      <c r="AA21" s="183">
        <f t="shared" si="1"/>
        <v>0</v>
      </c>
      <c r="AC21" s="29"/>
    </row>
    <row r="22" spans="1:31" ht="30" customHeight="1">
      <c r="A22" s="213" t="s">
        <v>138</v>
      </c>
      <c r="B22" s="213"/>
      <c r="C22" s="213"/>
      <c r="E22" s="169">
        <v>0</v>
      </c>
      <c r="G22" s="174">
        <v>0</v>
      </c>
      <c r="I22" s="174">
        <v>0</v>
      </c>
      <c r="K22" s="8">
        <v>10464416</v>
      </c>
      <c r="M22" s="8">
        <v>150234511320</v>
      </c>
      <c r="O22" s="26">
        <v>0</v>
      </c>
      <c r="Q22" s="174">
        <v>0</v>
      </c>
      <c r="S22" s="174">
        <f t="shared" si="0"/>
        <v>10464416</v>
      </c>
      <c r="U22" s="180">
        <v>17210</v>
      </c>
      <c r="W22" s="174">
        <f>G22+M22</f>
        <v>150234511320</v>
      </c>
      <c r="Y22" s="174">
        <v>178700483566.94699</v>
      </c>
      <c r="AA22" s="183">
        <f t="shared" si="1"/>
        <v>6.6607991807221753E-2</v>
      </c>
      <c r="AC22" s="29"/>
    </row>
    <row r="23" spans="1:31" ht="30" customHeight="1">
      <c r="A23" s="194" t="s">
        <v>134</v>
      </c>
      <c r="B23" s="194"/>
      <c r="C23" s="194"/>
      <c r="E23" s="169">
        <v>0</v>
      </c>
      <c r="G23" s="174">
        <v>0</v>
      </c>
      <c r="I23" s="174">
        <v>0</v>
      </c>
      <c r="K23" s="174">
        <v>100000</v>
      </c>
      <c r="M23" s="174">
        <v>1324519138</v>
      </c>
      <c r="O23" s="26">
        <v>-100000</v>
      </c>
      <c r="Q23" s="174">
        <v>1310788682</v>
      </c>
      <c r="S23" s="174">
        <f t="shared" si="0"/>
        <v>0</v>
      </c>
      <c r="U23" s="180">
        <v>0</v>
      </c>
      <c r="W23" s="174">
        <v>0</v>
      </c>
      <c r="Y23" s="174">
        <v>0</v>
      </c>
      <c r="AA23" s="183">
        <f t="shared" si="1"/>
        <v>0</v>
      </c>
      <c r="AC23" s="29"/>
    </row>
    <row r="24" spans="1:31" ht="30" customHeight="1">
      <c r="A24" s="194" t="s">
        <v>139</v>
      </c>
      <c r="B24" s="194"/>
      <c r="C24" s="194"/>
      <c r="E24" s="169">
        <v>0</v>
      </c>
      <c r="G24" s="174">
        <v>0</v>
      </c>
      <c r="I24" s="174">
        <v>0</v>
      </c>
      <c r="K24" s="8">
        <v>8590080</v>
      </c>
      <c r="M24" s="8">
        <v>17530471961</v>
      </c>
      <c r="O24" s="26">
        <v>0</v>
      </c>
      <c r="Q24" s="174">
        <v>0</v>
      </c>
      <c r="S24" s="174">
        <f t="shared" si="0"/>
        <v>8590080</v>
      </c>
      <c r="U24" s="180">
        <v>2126</v>
      </c>
      <c r="W24" s="174">
        <f>G24+M24</f>
        <v>17530471961</v>
      </c>
      <c r="Y24" s="174">
        <v>18121340877.0816</v>
      </c>
      <c r="AA24" s="183">
        <f t="shared" si="1"/>
        <v>6.7544647926167066E-3</v>
      </c>
      <c r="AC24" s="29"/>
    </row>
    <row r="25" spans="1:31" ht="30" customHeight="1">
      <c r="A25" s="194" t="s">
        <v>140</v>
      </c>
      <c r="B25" s="194"/>
      <c r="C25" s="194"/>
      <c r="E25" s="171">
        <v>0</v>
      </c>
      <c r="G25" s="174">
        <v>0</v>
      </c>
      <c r="I25" s="174">
        <v>0</v>
      </c>
      <c r="K25" s="8">
        <v>8947022</v>
      </c>
      <c r="M25" s="8">
        <v>46433893973</v>
      </c>
      <c r="O25" s="26">
        <v>0</v>
      </c>
      <c r="Q25" s="174">
        <v>0</v>
      </c>
      <c r="S25" s="174">
        <f t="shared" si="0"/>
        <v>8947022</v>
      </c>
      <c r="U25" s="174">
        <v>6890</v>
      </c>
      <c r="W25" s="174">
        <f t="shared" ref="W25:W28" si="3">G25+M25</f>
        <v>46433893973</v>
      </c>
      <c r="Y25" s="174">
        <v>61168465872.386597</v>
      </c>
      <c r="Z25" s="8"/>
      <c r="AA25" s="183">
        <f t="shared" si="1"/>
        <v>2.279965108299151E-2</v>
      </c>
      <c r="AD25" s="158"/>
      <c r="AE25" s="123"/>
    </row>
    <row r="26" spans="1:31" ht="30" customHeight="1">
      <c r="A26" s="194" t="s">
        <v>141</v>
      </c>
      <c r="B26" s="194"/>
      <c r="C26" s="194"/>
      <c r="E26" s="171">
        <v>0</v>
      </c>
      <c r="G26" s="174">
        <v>0</v>
      </c>
      <c r="I26" s="174">
        <v>0</v>
      </c>
      <c r="K26" s="8">
        <v>8006821</v>
      </c>
      <c r="M26" s="8">
        <v>7952869997</v>
      </c>
      <c r="O26" s="26">
        <v>0</v>
      </c>
      <c r="Q26" s="174">
        <v>0</v>
      </c>
      <c r="S26" s="174">
        <f t="shared" si="0"/>
        <v>8006821</v>
      </c>
      <c r="U26" s="174">
        <v>934</v>
      </c>
      <c r="W26" s="174">
        <f t="shared" si="3"/>
        <v>7952869997</v>
      </c>
      <c r="Y26" s="174">
        <v>7420563007.6077805</v>
      </c>
      <c r="Z26" s="8"/>
      <c r="AA26" s="183">
        <f t="shared" si="1"/>
        <v>2.7659063375200252E-3</v>
      </c>
      <c r="AD26" s="158"/>
    </row>
    <row r="27" spans="1:31" ht="30" customHeight="1">
      <c r="A27" s="194" t="s">
        <v>142</v>
      </c>
      <c r="B27" s="194"/>
      <c r="C27" s="194"/>
      <c r="E27" s="171">
        <v>0</v>
      </c>
      <c r="G27" s="174">
        <v>0</v>
      </c>
      <c r="I27" s="174">
        <v>0</v>
      </c>
      <c r="K27" s="8">
        <v>25279540</v>
      </c>
      <c r="M27" s="8">
        <v>133597292090</v>
      </c>
      <c r="O27" s="26">
        <v>0</v>
      </c>
      <c r="Q27" s="174">
        <v>0</v>
      </c>
      <c r="S27" s="174">
        <f t="shared" si="0"/>
        <v>25279540</v>
      </c>
      <c r="U27" s="174">
        <v>5490</v>
      </c>
      <c r="W27" s="174">
        <f t="shared" si="3"/>
        <v>133597292090</v>
      </c>
      <c r="Y27" s="174">
        <v>137711869065.34201</v>
      </c>
      <c r="Z27" s="8"/>
      <c r="AA27" s="183">
        <f t="shared" si="1"/>
        <v>5.1330085198259136E-2</v>
      </c>
      <c r="AD27" s="158"/>
    </row>
    <row r="28" spans="1:31" ht="30" customHeight="1">
      <c r="A28" s="194" t="s">
        <v>143</v>
      </c>
      <c r="B28" s="194"/>
      <c r="C28" s="194"/>
      <c r="E28" s="171">
        <v>0</v>
      </c>
      <c r="G28" s="174">
        <v>0</v>
      </c>
      <c r="I28" s="174">
        <v>0</v>
      </c>
      <c r="K28" s="8">
        <v>53682932</v>
      </c>
      <c r="M28" s="8">
        <v>109804712168</v>
      </c>
      <c r="O28" s="26">
        <v>0</v>
      </c>
      <c r="Q28" s="174">
        <v>0</v>
      </c>
      <c r="S28" s="174">
        <f t="shared" si="0"/>
        <v>53682932</v>
      </c>
      <c r="U28" s="174">
        <v>2042</v>
      </c>
      <c r="W28" s="174">
        <f t="shared" si="3"/>
        <v>109804712168</v>
      </c>
      <c r="Y28" s="174">
        <v>108773180314.577</v>
      </c>
      <c r="Z28" s="8"/>
      <c r="AA28" s="183">
        <f t="shared" si="1"/>
        <v>4.0543612186278867E-2</v>
      </c>
      <c r="AD28" s="158"/>
    </row>
    <row r="29" spans="1:31" ht="30" customHeight="1">
      <c r="A29" s="199" t="s">
        <v>136</v>
      </c>
      <c r="B29" s="199"/>
      <c r="C29" s="199"/>
      <c r="E29" s="171">
        <v>54000</v>
      </c>
      <c r="G29" s="174">
        <v>4221156498</v>
      </c>
      <c r="I29" s="174">
        <v>3980860948.8000002</v>
      </c>
      <c r="K29" s="8">
        <v>320209</v>
      </c>
      <c r="M29" s="8">
        <v>22670775549</v>
      </c>
      <c r="O29" s="26">
        <v>-68041</v>
      </c>
      <c r="Q29" s="174">
        <v>4285985552</v>
      </c>
      <c r="S29" s="174">
        <f t="shared" si="0"/>
        <v>306168</v>
      </c>
      <c r="U29" s="174">
        <v>64500</v>
      </c>
      <c r="W29" s="174">
        <v>21869616215</v>
      </c>
      <c r="Y29" s="174">
        <v>19700441193.599998</v>
      </c>
      <c r="Z29" s="8"/>
      <c r="AA29" s="183">
        <f t="shared" si="1"/>
        <v>7.3430513417182073E-3</v>
      </c>
      <c r="AD29" s="158"/>
    </row>
    <row r="30" spans="1:31" ht="30" customHeight="1">
      <c r="A30" s="199" t="s">
        <v>137</v>
      </c>
      <c r="B30" s="199"/>
      <c r="C30" s="199"/>
      <c r="E30" s="171">
        <v>49500</v>
      </c>
      <c r="G30" s="174">
        <v>3823312463</v>
      </c>
      <c r="I30" s="174">
        <v>3506065200</v>
      </c>
      <c r="K30" s="8">
        <v>290464</v>
      </c>
      <c r="M30" s="8">
        <v>20498548220</v>
      </c>
      <c r="O30" s="26">
        <v>-40405</v>
      </c>
      <c r="Q30" s="174">
        <v>2546633190</v>
      </c>
      <c r="S30" s="174">
        <f t="shared" si="0"/>
        <v>299559</v>
      </c>
      <c r="U30" s="174">
        <v>64900</v>
      </c>
      <c r="W30" s="174">
        <v>21431187610</v>
      </c>
      <c r="Y30" s="174">
        <v>19394719790.16</v>
      </c>
      <c r="Z30" s="8"/>
      <c r="AA30" s="183">
        <f t="shared" si="1"/>
        <v>7.2290981596721451E-3</v>
      </c>
      <c r="AD30" s="158"/>
    </row>
    <row r="31" spans="1:31" ht="30" customHeight="1">
      <c r="A31" s="199" t="s">
        <v>132</v>
      </c>
      <c r="B31" s="199"/>
      <c r="C31" s="199"/>
      <c r="E31" s="171">
        <v>7279</v>
      </c>
      <c r="G31" s="174">
        <v>195807019875</v>
      </c>
      <c r="I31" s="174">
        <v>185387234188.51999</v>
      </c>
      <c r="K31" s="8">
        <v>0</v>
      </c>
      <c r="M31" s="8">
        <v>0</v>
      </c>
      <c r="O31" s="26">
        <v>-7279</v>
      </c>
      <c r="Q31" s="174">
        <v>155997166279</v>
      </c>
      <c r="S31" s="174">
        <f t="shared" si="0"/>
        <v>0</v>
      </c>
      <c r="U31" s="174">
        <v>0</v>
      </c>
      <c r="W31" s="174">
        <v>0</v>
      </c>
      <c r="Y31" s="174">
        <v>0</v>
      </c>
      <c r="Z31" s="8"/>
      <c r="AA31" s="183">
        <f t="shared" si="1"/>
        <v>0</v>
      </c>
      <c r="AD31" s="158"/>
    </row>
    <row r="32" spans="1:31" ht="30" customHeight="1">
      <c r="A32" s="199" t="s">
        <v>133</v>
      </c>
      <c r="B32" s="199"/>
      <c r="C32" s="199"/>
      <c r="E32" s="171">
        <v>10512</v>
      </c>
      <c r="G32" s="174">
        <v>57942481808</v>
      </c>
      <c r="I32" s="174">
        <v>55287096708.096001</v>
      </c>
      <c r="K32" s="8">
        <v>0</v>
      </c>
      <c r="M32" s="8">
        <v>0</v>
      </c>
      <c r="O32" s="26">
        <v>-10512</v>
      </c>
      <c r="Q32" s="174">
        <v>44841350036</v>
      </c>
      <c r="S32" s="174">
        <f t="shared" si="0"/>
        <v>0</v>
      </c>
      <c r="U32" s="174">
        <v>0</v>
      </c>
      <c r="W32" s="174">
        <v>0</v>
      </c>
      <c r="Y32" s="174">
        <v>0</v>
      </c>
      <c r="Z32" s="8"/>
      <c r="AA32" s="183">
        <f t="shared" si="1"/>
        <v>0</v>
      </c>
      <c r="AD32" s="158"/>
    </row>
    <row r="33" spans="1:31" ht="30" hidden="1" customHeight="1">
      <c r="A33" s="194"/>
      <c r="B33" s="194"/>
      <c r="C33" s="194"/>
      <c r="E33" s="171">
        <v>0</v>
      </c>
      <c r="G33" s="174">
        <v>0</v>
      </c>
      <c r="I33" s="174">
        <v>0</v>
      </c>
      <c r="K33" s="8">
        <v>0</v>
      </c>
      <c r="M33" s="8"/>
      <c r="S33" s="26"/>
      <c r="Z33" s="8"/>
      <c r="AA33" s="122"/>
    </row>
    <row r="34" spans="1:31" ht="30" hidden="1" customHeight="1">
      <c r="A34" s="194"/>
      <c r="B34" s="194"/>
      <c r="C34" s="194"/>
      <c r="E34" s="171">
        <v>0</v>
      </c>
      <c r="G34" s="174">
        <v>0</v>
      </c>
      <c r="I34" s="174">
        <v>0</v>
      </c>
      <c r="K34" s="8">
        <v>0</v>
      </c>
      <c r="M34" s="8"/>
      <c r="S34" s="26"/>
      <c r="Z34" s="8"/>
      <c r="AA34" s="122"/>
    </row>
    <row r="35" spans="1:31" ht="30" hidden="1" customHeight="1">
      <c r="A35" s="194"/>
      <c r="B35" s="194"/>
      <c r="C35" s="194"/>
      <c r="E35" s="171">
        <v>0</v>
      </c>
      <c r="G35" s="174">
        <v>0</v>
      </c>
      <c r="I35" s="174">
        <v>0</v>
      </c>
      <c r="K35" s="8">
        <v>0</v>
      </c>
      <c r="L35" s="8"/>
      <c r="M35" s="8"/>
      <c r="P35" s="124"/>
      <c r="S35" s="26"/>
      <c r="Z35" s="8"/>
      <c r="AA35" s="122"/>
    </row>
    <row r="36" spans="1:31" ht="30" hidden="1" customHeight="1">
      <c r="A36" s="194"/>
      <c r="B36" s="194"/>
      <c r="C36" s="194"/>
      <c r="E36" s="171">
        <v>0</v>
      </c>
      <c r="G36" s="174">
        <v>0</v>
      </c>
      <c r="I36" s="174">
        <v>0</v>
      </c>
      <c r="K36" s="8">
        <v>0</v>
      </c>
      <c r="M36" s="8"/>
      <c r="P36" s="124"/>
      <c r="S36" s="26"/>
      <c r="Z36" s="8"/>
      <c r="AA36" s="122"/>
    </row>
    <row r="37" spans="1:31" ht="30" hidden="1" customHeight="1">
      <c r="A37" s="194"/>
      <c r="B37" s="194"/>
      <c r="C37" s="194"/>
      <c r="E37" s="171">
        <v>0</v>
      </c>
      <c r="G37" s="174">
        <v>0</v>
      </c>
      <c r="I37" s="174">
        <v>0</v>
      </c>
      <c r="K37" s="8">
        <v>0</v>
      </c>
      <c r="M37" s="8"/>
      <c r="P37" s="124"/>
      <c r="S37" s="26"/>
      <c r="Z37" s="8"/>
      <c r="AA37" s="122"/>
    </row>
    <row r="38" spans="1:31" ht="30" hidden="1" customHeight="1">
      <c r="A38" s="194"/>
      <c r="B38" s="194"/>
      <c r="C38" s="194"/>
      <c r="E38" s="171">
        <v>0</v>
      </c>
      <c r="G38" s="174">
        <v>0</v>
      </c>
      <c r="I38" s="174">
        <v>0</v>
      </c>
      <c r="K38" s="8">
        <v>0</v>
      </c>
      <c r="M38" s="8"/>
      <c r="P38" s="124"/>
      <c r="S38" s="26"/>
      <c r="Z38" s="8"/>
      <c r="AA38" s="122"/>
    </row>
    <row r="39" spans="1:31" ht="30" hidden="1" customHeight="1">
      <c r="A39" s="194"/>
      <c r="B39" s="194"/>
      <c r="C39" s="194"/>
      <c r="E39" s="171">
        <v>0</v>
      </c>
      <c r="G39" s="174">
        <v>0</v>
      </c>
      <c r="I39" s="174">
        <v>0</v>
      </c>
      <c r="K39" s="8">
        <v>0</v>
      </c>
      <c r="L39" s="8"/>
      <c r="M39" s="8"/>
      <c r="P39" s="124"/>
      <c r="S39" s="26"/>
      <c r="Z39" s="8"/>
      <c r="AA39" s="122"/>
    </row>
    <row r="40" spans="1:31" ht="30" hidden="1" customHeight="1">
      <c r="A40" s="194"/>
      <c r="B40" s="194"/>
      <c r="C40" s="194"/>
      <c r="E40" s="171">
        <v>0</v>
      </c>
      <c r="G40" s="174">
        <v>0</v>
      </c>
      <c r="I40" s="174">
        <v>0</v>
      </c>
      <c r="K40" s="8">
        <v>0</v>
      </c>
      <c r="P40" s="124"/>
      <c r="S40" s="26"/>
      <c r="Z40" s="8"/>
      <c r="AA40" s="122"/>
    </row>
    <row r="41" spans="1:31" ht="30" hidden="1" customHeight="1">
      <c r="A41" s="194"/>
      <c r="B41" s="194"/>
      <c r="C41" s="194"/>
      <c r="E41" s="171">
        <v>0</v>
      </c>
      <c r="G41" s="174">
        <v>0</v>
      </c>
      <c r="I41" s="174">
        <v>0</v>
      </c>
      <c r="K41" s="8">
        <v>0</v>
      </c>
      <c r="P41" s="124"/>
      <c r="R41" s="8"/>
      <c r="S41" s="26"/>
      <c r="T41" s="8"/>
      <c r="Z41" s="8"/>
      <c r="AA41" s="122"/>
    </row>
    <row r="42" spans="1:31" ht="30" hidden="1" customHeight="1">
      <c r="A42" s="194"/>
      <c r="B42" s="194"/>
      <c r="C42" s="194"/>
      <c r="E42" s="171">
        <v>0</v>
      </c>
      <c r="G42" s="174">
        <v>0</v>
      </c>
      <c r="I42" s="174">
        <v>0</v>
      </c>
      <c r="K42" s="8">
        <v>0</v>
      </c>
      <c r="M42" s="8"/>
      <c r="P42" s="124"/>
      <c r="S42" s="26"/>
      <c r="Z42" s="8"/>
      <c r="AA42" s="122"/>
    </row>
    <row r="43" spans="1:31" ht="30" hidden="1" customHeight="1">
      <c r="A43" s="194"/>
      <c r="B43" s="194"/>
      <c r="C43" s="194"/>
      <c r="E43" s="171">
        <v>0</v>
      </c>
      <c r="G43" s="174">
        <v>0</v>
      </c>
      <c r="I43" s="174">
        <v>0</v>
      </c>
      <c r="K43" s="125">
        <v>0</v>
      </c>
      <c r="M43" s="8"/>
      <c r="P43" s="124"/>
      <c r="S43" s="26"/>
      <c r="Z43" s="8"/>
      <c r="AA43" s="122"/>
    </row>
    <row r="44" spans="1:31" ht="30" hidden="1" customHeight="1">
      <c r="A44" s="194"/>
      <c r="B44" s="194"/>
      <c r="C44" s="194"/>
      <c r="E44" s="171">
        <v>0</v>
      </c>
      <c r="G44" s="174">
        <v>0</v>
      </c>
      <c r="I44" s="174">
        <v>0</v>
      </c>
      <c r="K44" s="8">
        <v>0</v>
      </c>
      <c r="M44" s="8"/>
      <c r="P44" s="124"/>
      <c r="S44" s="26"/>
      <c r="Z44" s="8"/>
      <c r="AA44" s="122"/>
    </row>
    <row r="45" spans="1:31" ht="30" hidden="1" customHeight="1">
      <c r="A45" s="194"/>
      <c r="B45" s="194"/>
      <c r="C45" s="194"/>
      <c r="E45" s="171">
        <v>0</v>
      </c>
      <c r="G45" s="174">
        <v>0</v>
      </c>
      <c r="I45" s="174">
        <v>0</v>
      </c>
      <c r="K45" s="8"/>
      <c r="L45" s="8"/>
      <c r="M45" s="8"/>
      <c r="N45" s="8"/>
      <c r="S45" s="26"/>
      <c r="Z45" s="8"/>
      <c r="AA45" s="122"/>
    </row>
    <row r="46" spans="1:31" ht="30" hidden="1" customHeight="1">
      <c r="A46" s="194"/>
      <c r="B46" s="194"/>
      <c r="C46" s="194"/>
      <c r="E46" s="171">
        <v>0</v>
      </c>
      <c r="G46" s="174">
        <v>0</v>
      </c>
      <c r="I46" s="174">
        <v>0</v>
      </c>
      <c r="K46" s="8"/>
      <c r="M46" s="8"/>
      <c r="S46" s="26"/>
      <c r="Z46" s="8"/>
      <c r="AA46" s="122"/>
    </row>
    <row r="47" spans="1:31" ht="30" hidden="1" customHeight="1">
      <c r="A47" s="194"/>
      <c r="B47" s="194"/>
      <c r="C47" s="194"/>
      <c r="E47" s="171">
        <v>0</v>
      </c>
      <c r="G47" s="174">
        <v>0</v>
      </c>
      <c r="I47" s="174">
        <v>0</v>
      </c>
      <c r="K47" s="8">
        <v>0</v>
      </c>
      <c r="M47" s="8"/>
      <c r="S47" s="26"/>
      <c r="Z47" s="8"/>
      <c r="AA47" s="122"/>
      <c r="AE47" s="126"/>
    </row>
    <row r="48" spans="1:31" ht="30" hidden="1" customHeight="1">
      <c r="A48" s="194"/>
      <c r="B48" s="194"/>
      <c r="C48" s="194"/>
      <c r="E48" s="171">
        <v>0</v>
      </c>
      <c r="G48" s="174">
        <v>0</v>
      </c>
      <c r="I48" s="174">
        <v>0</v>
      </c>
      <c r="K48" s="127">
        <v>0</v>
      </c>
      <c r="M48" s="127"/>
      <c r="S48" s="26"/>
      <c r="Z48" s="8"/>
      <c r="AA48" s="122"/>
      <c r="AE48" s="126"/>
    </row>
    <row r="49" spans="1:31" ht="30" hidden="1" customHeight="1">
      <c r="A49" s="194"/>
      <c r="B49" s="194"/>
      <c r="C49" s="194"/>
      <c r="E49" s="171">
        <v>0</v>
      </c>
      <c r="G49" s="174">
        <v>0</v>
      </c>
      <c r="I49" s="174">
        <v>0</v>
      </c>
      <c r="K49" s="8">
        <v>0</v>
      </c>
      <c r="S49" s="26"/>
      <c r="X49" s="174">
        <v>11881662369</v>
      </c>
      <c r="Z49" s="8"/>
      <c r="AA49" s="122"/>
      <c r="AE49" s="126"/>
    </row>
    <row r="50" spans="1:31" ht="30" hidden="1" customHeight="1">
      <c r="A50" s="194"/>
      <c r="B50" s="194"/>
      <c r="C50" s="194"/>
      <c r="E50" s="171">
        <v>0</v>
      </c>
      <c r="G50" s="174">
        <v>0</v>
      </c>
      <c r="I50" s="174">
        <v>0</v>
      </c>
      <c r="K50" s="8"/>
      <c r="M50" s="8"/>
      <c r="S50" s="26"/>
      <c r="Z50" s="8"/>
      <c r="AA50" s="122"/>
      <c r="AE50" s="126"/>
    </row>
    <row r="51" spans="1:31" ht="30" hidden="1" customHeight="1">
      <c r="A51" s="194"/>
      <c r="B51" s="194"/>
      <c r="C51" s="194"/>
      <c r="E51" s="171">
        <v>0</v>
      </c>
      <c r="G51" s="174">
        <v>0</v>
      </c>
      <c r="I51" s="174">
        <v>0</v>
      </c>
      <c r="K51" s="8">
        <v>0</v>
      </c>
      <c r="M51" s="8"/>
      <c r="S51" s="26"/>
      <c r="Z51" s="8"/>
      <c r="AA51" s="122"/>
      <c r="AE51" s="126"/>
    </row>
    <row r="52" spans="1:31" ht="30" hidden="1" customHeight="1">
      <c r="A52" s="194"/>
      <c r="B52" s="194"/>
      <c r="C52" s="194"/>
      <c r="E52" s="171">
        <v>0</v>
      </c>
      <c r="G52" s="174">
        <v>0</v>
      </c>
      <c r="I52" s="174">
        <v>0</v>
      </c>
      <c r="K52" s="8">
        <v>0</v>
      </c>
      <c r="M52" s="8"/>
      <c r="S52" s="26"/>
      <c r="Z52" s="8"/>
      <c r="AA52" s="122"/>
      <c r="AE52" s="126"/>
    </row>
    <row r="53" spans="1:31" ht="30" hidden="1" customHeight="1">
      <c r="A53" s="194"/>
      <c r="B53" s="194"/>
      <c r="C53" s="194"/>
      <c r="E53" s="171">
        <v>0</v>
      </c>
      <c r="G53" s="174">
        <v>0</v>
      </c>
      <c r="I53" s="174">
        <v>0</v>
      </c>
      <c r="K53" s="8">
        <v>0</v>
      </c>
      <c r="S53" s="26"/>
      <c r="Z53" s="8"/>
      <c r="AA53" s="122"/>
      <c r="AE53" s="126"/>
    </row>
    <row r="54" spans="1:31" ht="30" hidden="1" customHeight="1">
      <c r="A54" s="194"/>
      <c r="B54" s="194"/>
      <c r="C54" s="194"/>
      <c r="E54" s="171">
        <v>0</v>
      </c>
      <c r="G54" s="174">
        <v>0</v>
      </c>
      <c r="I54" s="174">
        <v>0</v>
      </c>
      <c r="K54" s="8">
        <v>0</v>
      </c>
      <c r="M54" s="8"/>
      <c r="S54" s="26"/>
      <c r="Z54" s="8"/>
      <c r="AA54" s="122"/>
      <c r="AE54" s="126"/>
    </row>
    <row r="55" spans="1:31" ht="30" hidden="1" customHeight="1">
      <c r="A55" s="194"/>
      <c r="B55" s="194"/>
      <c r="C55" s="194"/>
      <c r="E55" s="171">
        <v>0</v>
      </c>
      <c r="G55" s="174">
        <v>0</v>
      </c>
      <c r="I55" s="174">
        <v>0</v>
      </c>
      <c r="K55" s="8">
        <v>0</v>
      </c>
      <c r="M55" s="8"/>
      <c r="S55" s="26"/>
      <c r="Z55" s="8"/>
      <c r="AA55" s="122"/>
      <c r="AE55" s="126"/>
    </row>
    <row r="56" spans="1:31" ht="30" hidden="1" customHeight="1">
      <c r="A56" s="194"/>
      <c r="B56" s="194"/>
      <c r="C56" s="194"/>
      <c r="E56" s="171">
        <v>0</v>
      </c>
      <c r="G56" s="174">
        <v>0</v>
      </c>
      <c r="I56" s="174">
        <v>0</v>
      </c>
      <c r="K56" s="8">
        <v>0</v>
      </c>
      <c r="M56" s="8"/>
      <c r="S56" s="26"/>
      <c r="Z56" s="8"/>
      <c r="AA56" s="122"/>
      <c r="AE56" s="126"/>
    </row>
    <row r="57" spans="1:31" ht="30" hidden="1" customHeight="1">
      <c r="A57" s="198"/>
      <c r="B57" s="198"/>
      <c r="C57" s="198"/>
      <c r="D57" s="128"/>
      <c r="E57" s="171">
        <v>0</v>
      </c>
      <c r="F57" s="128"/>
      <c r="G57" s="174">
        <v>0</v>
      </c>
      <c r="H57" s="179"/>
      <c r="I57" s="174">
        <v>0</v>
      </c>
      <c r="J57" s="128"/>
      <c r="K57" s="129"/>
      <c r="L57" s="129"/>
      <c r="M57" s="129"/>
      <c r="N57" s="129"/>
      <c r="P57" s="128"/>
      <c r="R57" s="128"/>
      <c r="S57" s="26"/>
      <c r="T57" s="128"/>
      <c r="Z57" s="8"/>
      <c r="AA57" s="122"/>
    </row>
    <row r="58" spans="1:31" ht="30" hidden="1" customHeight="1">
      <c r="A58" s="198"/>
      <c r="B58" s="198"/>
      <c r="C58" s="198"/>
      <c r="D58" s="128"/>
      <c r="E58" s="171">
        <v>0</v>
      </c>
      <c r="F58" s="128"/>
      <c r="G58" s="174">
        <v>0</v>
      </c>
      <c r="H58" s="179"/>
      <c r="I58" s="174">
        <v>0</v>
      </c>
      <c r="J58" s="128"/>
      <c r="K58" s="129">
        <v>0</v>
      </c>
      <c r="L58" s="128"/>
      <c r="M58" s="129"/>
      <c r="N58" s="128"/>
      <c r="P58" s="128"/>
      <c r="R58" s="128"/>
      <c r="S58" s="26"/>
      <c r="T58" s="128"/>
      <c r="Z58" s="8"/>
      <c r="AA58" s="122"/>
    </row>
    <row r="59" spans="1:31" ht="30" customHeight="1" thickBot="1">
      <c r="A59" s="192" t="s">
        <v>14</v>
      </c>
      <c r="B59" s="192"/>
      <c r="C59" s="192"/>
      <c r="D59" s="192"/>
      <c r="E59" s="172">
        <f>SUM(E9:E32)</f>
        <v>8117809</v>
      </c>
      <c r="F59" s="15"/>
      <c r="G59" s="175">
        <f>SUM(G9:G32)</f>
        <v>344051647998</v>
      </c>
      <c r="I59" s="175">
        <f>SUM(I9:I32)</f>
        <v>325664028965.47253</v>
      </c>
      <c r="J59" s="15"/>
      <c r="K59" s="22">
        <f>SUM(K9:K32)</f>
        <v>342691585</v>
      </c>
      <c r="L59" s="15"/>
      <c r="M59" s="22">
        <f>SUM(M9:M32)</f>
        <v>2368200635275</v>
      </c>
      <c r="N59" s="15"/>
      <c r="O59" s="27">
        <f>SUM(O9:O32)</f>
        <v>-5275124</v>
      </c>
      <c r="P59" s="15"/>
      <c r="Q59" s="175">
        <f>SUM(Q9:Q32)</f>
        <v>244597390196</v>
      </c>
      <c r="R59" s="15"/>
      <c r="S59" s="22">
        <f>SUM(S9:S32)</f>
        <v>345534270</v>
      </c>
      <c r="T59" s="15"/>
      <c r="W59" s="175">
        <f>SUM(W9:W32)</f>
        <v>2414977741872</v>
      </c>
      <c r="Y59" s="175">
        <f>SUM(Y9:Y32)</f>
        <v>2656475270267.4771</v>
      </c>
      <c r="Z59" s="15"/>
      <c r="AA59" s="182">
        <f>SUM(AA9:AA32)</f>
        <v>0.99016230681756878</v>
      </c>
    </row>
    <row r="60" spans="1:31" ht="30" customHeight="1" thickTop="1">
      <c r="A60" s="197"/>
      <c r="B60" s="197"/>
      <c r="C60" s="197"/>
      <c r="D60" s="197"/>
      <c r="M60" s="8"/>
      <c r="S60" s="8"/>
      <c r="Y60" s="181"/>
    </row>
    <row r="61" spans="1:31" ht="30" customHeight="1">
      <c r="Q61" s="176"/>
    </row>
    <row r="62" spans="1:31" ht="30" customHeight="1">
      <c r="Q62" s="176"/>
      <c r="AD62" s="130"/>
    </row>
    <row r="63" spans="1:31" ht="30" customHeight="1">
      <c r="K63" s="8"/>
    </row>
    <row r="64" spans="1:31" ht="30" customHeight="1">
      <c r="M64" s="26"/>
    </row>
  </sheetData>
  <autoFilter ref="A7:C32" xr:uid="{00000000-0001-0000-0100-000000000000}">
    <filterColumn colId="0" showButton="0"/>
    <filterColumn colId="1" showButton="0"/>
  </autoFilter>
  <mergeCells count="72">
    <mergeCell ref="A29:C29"/>
    <mergeCell ref="A23:C23"/>
    <mergeCell ref="A24:C24"/>
    <mergeCell ref="A21:C21"/>
    <mergeCell ref="A22:C22"/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S7:S8"/>
    <mergeCell ref="U7:U8"/>
    <mergeCell ref="O7:Q7"/>
    <mergeCell ref="G7:G8"/>
    <mergeCell ref="I7:I8"/>
    <mergeCell ref="A9:C9"/>
    <mergeCell ref="A10:C10"/>
    <mergeCell ref="A11:C11"/>
    <mergeCell ref="A12:C12"/>
    <mergeCell ref="A13:C13"/>
    <mergeCell ref="A14:C14"/>
    <mergeCell ref="A15:C15"/>
    <mergeCell ref="A16:C16"/>
    <mergeCell ref="A35:C35"/>
    <mergeCell ref="A33:C33"/>
    <mergeCell ref="A34:C34"/>
    <mergeCell ref="A32:C32"/>
    <mergeCell ref="A28:C28"/>
    <mergeCell ref="A30:C30"/>
    <mergeCell ref="A31:C31"/>
    <mergeCell ref="A17:C17"/>
    <mergeCell ref="A18:C18"/>
    <mergeCell ref="A19:C19"/>
    <mergeCell ref="A20:C20"/>
    <mergeCell ref="A27:C27"/>
    <mergeCell ref="A26:C26"/>
    <mergeCell ref="A25:C25"/>
    <mergeCell ref="A38:C38"/>
    <mergeCell ref="A39:C39"/>
    <mergeCell ref="A40:C40"/>
    <mergeCell ref="A36:C36"/>
    <mergeCell ref="A37:C37"/>
    <mergeCell ref="A44:C44"/>
    <mergeCell ref="A45:C45"/>
    <mergeCell ref="A41:C41"/>
    <mergeCell ref="A42:C42"/>
    <mergeCell ref="A43:C43"/>
    <mergeCell ref="A60:D60"/>
    <mergeCell ref="A46:C46"/>
    <mergeCell ref="A47:C47"/>
    <mergeCell ref="A48:C48"/>
    <mergeCell ref="A59:D59"/>
    <mergeCell ref="A57:C57"/>
    <mergeCell ref="A58:C58"/>
    <mergeCell ref="A49:C49"/>
    <mergeCell ref="A50:C50"/>
    <mergeCell ref="A51:C51"/>
    <mergeCell ref="A52:C52"/>
    <mergeCell ref="A53:C53"/>
    <mergeCell ref="A54:C54"/>
    <mergeCell ref="A55:C55"/>
    <mergeCell ref="A56:C56"/>
  </mergeCells>
  <pageMargins left="0.39" right="0.39" top="0.39" bottom="0.39" header="0" footer="0"/>
  <pageSetup scale="49" fitToHeight="0" orientation="landscape" r:id="rId1"/>
  <ignoredErrors>
    <ignoredError sqref="K59 G59 E59 I5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view="pageBreakPreview" topLeftCell="A4" zoomScaleNormal="100" zoomScaleSheetLayoutView="100" workbookViewId="0">
      <selection activeCell="K12" sqref="K12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220" t="s">
        <v>100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</row>
    <row r="2" spans="1:49" ht="30" customHeight="1">
      <c r="A2" s="220" t="s">
        <v>84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</row>
    <row r="3" spans="1:49" ht="30" customHeight="1">
      <c r="A3" s="220" t="s">
        <v>98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</row>
    <row r="4" spans="1:49" ht="30" customHeight="1">
      <c r="A4" s="218" t="s">
        <v>15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</row>
    <row r="5" spans="1:49" ht="30" customHeight="1">
      <c r="A5" s="214"/>
      <c r="B5" s="214"/>
      <c r="C5" s="214"/>
      <c r="D5" s="214"/>
      <c r="E5" s="214"/>
      <c r="F5" s="214"/>
      <c r="G5" s="214"/>
      <c r="I5" s="215" t="s">
        <v>97</v>
      </c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C5" s="215" t="s">
        <v>99</v>
      </c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</row>
    <row r="6" spans="1:49" ht="30" customHeight="1">
      <c r="A6" s="215" t="s">
        <v>16</v>
      </c>
      <c r="B6" s="215"/>
      <c r="C6" s="215"/>
      <c r="D6" s="215"/>
      <c r="E6" s="215"/>
      <c r="F6" s="215"/>
      <c r="G6" s="215"/>
      <c r="I6" s="215" t="s">
        <v>17</v>
      </c>
      <c r="J6" s="215"/>
      <c r="K6" s="215"/>
      <c r="M6" s="215" t="s">
        <v>18</v>
      </c>
      <c r="N6" s="215"/>
      <c r="O6" s="215"/>
      <c r="Q6" s="215" t="s">
        <v>19</v>
      </c>
      <c r="R6" s="215"/>
      <c r="S6" s="215"/>
      <c r="T6" s="215"/>
      <c r="U6" s="215"/>
      <c r="W6" s="215" t="s">
        <v>20</v>
      </c>
      <c r="X6" s="215"/>
      <c r="Y6" s="215"/>
      <c r="Z6" s="215"/>
      <c r="AA6" s="215"/>
      <c r="AC6" s="215" t="s">
        <v>17</v>
      </c>
      <c r="AD6" s="215"/>
      <c r="AE6" s="215"/>
      <c r="AF6" s="215"/>
      <c r="AG6" s="215"/>
      <c r="AI6" s="215" t="s">
        <v>18</v>
      </c>
      <c r="AJ6" s="215"/>
      <c r="AK6" s="215"/>
      <c r="AM6" s="215" t="s">
        <v>19</v>
      </c>
      <c r="AN6" s="215"/>
      <c r="AO6" s="215"/>
      <c r="AQ6" s="215" t="s">
        <v>20</v>
      </c>
      <c r="AR6" s="215"/>
      <c r="AS6" s="215"/>
    </row>
    <row r="7" spans="1:49" ht="30" customHeight="1">
      <c r="A7" s="219"/>
      <c r="B7" s="219"/>
      <c r="C7" s="219"/>
      <c r="D7" s="219"/>
      <c r="E7" s="219"/>
      <c r="F7" s="219"/>
      <c r="G7" s="219"/>
      <c r="I7" s="219"/>
      <c r="J7" s="219"/>
      <c r="K7" s="219"/>
      <c r="M7" s="219"/>
      <c r="N7" s="219"/>
      <c r="O7" s="219"/>
      <c r="Q7" s="219"/>
      <c r="R7" s="219"/>
      <c r="S7" s="219"/>
      <c r="T7" s="219"/>
      <c r="U7" s="219"/>
      <c r="W7" s="219"/>
      <c r="X7" s="219"/>
      <c r="Y7" s="219"/>
      <c r="Z7" s="219"/>
      <c r="AA7" s="219"/>
      <c r="AC7" s="219"/>
      <c r="AD7" s="219"/>
      <c r="AE7" s="219"/>
      <c r="AF7" s="219"/>
      <c r="AG7" s="219"/>
      <c r="AI7" s="219"/>
      <c r="AJ7" s="219"/>
      <c r="AK7" s="219"/>
      <c r="AM7" s="219"/>
      <c r="AN7" s="219"/>
      <c r="AO7" s="219"/>
      <c r="AQ7" s="219"/>
      <c r="AR7" s="219"/>
      <c r="AS7" s="219"/>
    </row>
    <row r="8" spans="1:49" ht="30" customHeight="1">
      <c r="A8" s="218" t="s">
        <v>21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</row>
    <row r="9" spans="1:49" ht="30" customHeight="1">
      <c r="C9" s="215" t="s">
        <v>97</v>
      </c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Y9" s="215" t="s">
        <v>99</v>
      </c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</row>
    <row r="10" spans="1:49" ht="30" customHeight="1">
      <c r="A10" s="41" t="s">
        <v>16</v>
      </c>
      <c r="C10" s="36" t="s">
        <v>22</v>
      </c>
      <c r="D10" s="35"/>
      <c r="E10" s="36" t="s">
        <v>23</v>
      </c>
      <c r="F10" s="35"/>
      <c r="G10" s="216" t="s">
        <v>24</v>
      </c>
      <c r="H10" s="216"/>
      <c r="I10" s="216"/>
      <c r="J10" s="35"/>
      <c r="K10" s="216" t="s">
        <v>25</v>
      </c>
      <c r="L10" s="216"/>
      <c r="M10" s="216"/>
      <c r="N10" s="35"/>
      <c r="O10" s="216" t="s">
        <v>18</v>
      </c>
      <c r="P10" s="216"/>
      <c r="Q10" s="216"/>
      <c r="R10" s="35"/>
      <c r="S10" s="219" t="s">
        <v>19</v>
      </c>
      <c r="T10" s="219"/>
      <c r="U10" s="219"/>
      <c r="V10" s="219"/>
      <c r="W10" s="219"/>
      <c r="Y10" s="216" t="s">
        <v>22</v>
      </c>
      <c r="Z10" s="216"/>
      <c r="AA10" s="216"/>
      <c r="AB10" s="216"/>
      <c r="AC10" s="216"/>
      <c r="AD10" s="35"/>
      <c r="AE10" s="216" t="s">
        <v>23</v>
      </c>
      <c r="AF10" s="216"/>
      <c r="AG10" s="216"/>
      <c r="AH10" s="216"/>
      <c r="AI10" s="216"/>
      <c r="AJ10" s="35"/>
      <c r="AK10" s="216" t="s">
        <v>24</v>
      </c>
      <c r="AL10" s="216"/>
      <c r="AM10" s="216"/>
      <c r="AN10" s="35"/>
      <c r="AO10" s="216" t="s">
        <v>25</v>
      </c>
      <c r="AP10" s="216"/>
      <c r="AQ10" s="216"/>
      <c r="AR10" s="35"/>
      <c r="AS10" s="216" t="s">
        <v>18</v>
      </c>
      <c r="AT10" s="216"/>
      <c r="AU10" s="35"/>
      <c r="AV10" s="216" t="s">
        <v>19</v>
      </c>
      <c r="AW10" s="216"/>
    </row>
    <row r="11" spans="1:49" ht="30" customHeight="1">
      <c r="C11" s="34" t="s">
        <v>26</v>
      </c>
      <c r="E11" s="34" t="s">
        <v>96</v>
      </c>
      <c r="G11" s="214"/>
      <c r="H11" s="214"/>
      <c r="I11" s="214"/>
      <c r="K11" s="37"/>
      <c r="L11" s="37"/>
      <c r="M11" s="37"/>
      <c r="O11" s="37"/>
      <c r="P11" s="37"/>
      <c r="Q11" s="37"/>
      <c r="R11" s="46"/>
      <c r="T11" s="214"/>
      <c r="U11" s="214"/>
      <c r="V11" s="214"/>
      <c r="W11" s="214"/>
      <c r="Y11" s="217" t="s">
        <v>26</v>
      </c>
      <c r="Z11" s="217"/>
      <c r="AA11" s="217"/>
      <c r="AG11" s="46" t="s">
        <v>96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17">
        <v>0</v>
      </c>
      <c r="AW11" s="217"/>
    </row>
    <row r="12" spans="1:49" ht="30" customHeight="1">
      <c r="C12" s="34" t="s">
        <v>26</v>
      </c>
      <c r="E12" s="34" t="s">
        <v>27</v>
      </c>
      <c r="K12" s="37"/>
      <c r="L12" s="37"/>
      <c r="M12" s="37"/>
      <c r="O12" s="37"/>
      <c r="P12" s="37"/>
      <c r="Q12" s="37"/>
      <c r="R12" s="46"/>
      <c r="T12" s="214"/>
      <c r="U12" s="214"/>
      <c r="V12" s="214"/>
      <c r="W12" s="214"/>
      <c r="Y12" s="214" t="s">
        <v>26</v>
      </c>
      <c r="Z12" s="214"/>
      <c r="AA12" s="214"/>
      <c r="AG12" s="46" t="s">
        <v>27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214">
        <v>0</v>
      </c>
      <c r="AW12" s="214"/>
    </row>
    <row r="13" spans="1:49" ht="30" customHeight="1">
      <c r="C13" s="34" t="s">
        <v>26</v>
      </c>
      <c r="E13" s="34" t="s">
        <v>96</v>
      </c>
      <c r="K13" s="37"/>
      <c r="L13" s="37"/>
      <c r="M13" s="37"/>
      <c r="O13" s="37"/>
      <c r="P13" s="37"/>
      <c r="Q13" s="37"/>
      <c r="R13" s="46"/>
      <c r="T13" s="214"/>
      <c r="U13" s="214"/>
      <c r="V13" s="214"/>
      <c r="W13" s="214"/>
      <c r="Z13" s="214" t="s">
        <v>26</v>
      </c>
      <c r="AA13" s="214"/>
      <c r="AG13" s="46" t="s">
        <v>96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214">
        <v>0</v>
      </c>
      <c r="AW13" s="214"/>
    </row>
    <row r="14" spans="1:49" ht="30" customHeight="1">
      <c r="A14" s="218" t="s">
        <v>28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</row>
    <row r="15" spans="1:49" ht="30" customHeight="1">
      <c r="C15" s="215" t="s">
        <v>97</v>
      </c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O15" s="215" t="s">
        <v>99</v>
      </c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K15" s="214"/>
      <c r="AL15" s="214"/>
      <c r="AM15" s="214"/>
      <c r="AO15" s="214"/>
      <c r="AP15" s="214"/>
      <c r="AQ15" s="214"/>
      <c r="AS15" s="214"/>
      <c r="AT15" s="214"/>
    </row>
    <row r="16" spans="1:49" ht="30" customHeight="1">
      <c r="A16" s="41" t="s">
        <v>16</v>
      </c>
      <c r="C16" s="36" t="s">
        <v>23</v>
      </c>
      <c r="D16" s="35"/>
      <c r="E16" s="36" t="s">
        <v>25</v>
      </c>
      <c r="F16" s="35"/>
      <c r="G16" s="216" t="s">
        <v>18</v>
      </c>
      <c r="H16" s="216"/>
      <c r="I16" s="216"/>
      <c r="J16" s="35"/>
      <c r="K16" s="216" t="s">
        <v>19</v>
      </c>
      <c r="L16" s="216"/>
      <c r="M16" s="216"/>
      <c r="O16" s="216" t="s">
        <v>23</v>
      </c>
      <c r="P16" s="216"/>
      <c r="Q16" s="216"/>
      <c r="R16" s="216"/>
      <c r="S16" s="216"/>
      <c r="T16" s="35"/>
      <c r="U16" s="216" t="s">
        <v>25</v>
      </c>
      <c r="V16" s="216"/>
      <c r="W16" s="216"/>
      <c r="X16" s="216"/>
      <c r="Y16" s="216"/>
      <c r="Z16" s="35"/>
      <c r="AA16" s="216" t="s">
        <v>18</v>
      </c>
      <c r="AB16" s="216"/>
      <c r="AC16" s="216"/>
      <c r="AD16" s="216"/>
      <c r="AE16" s="216"/>
      <c r="AF16" s="35"/>
      <c r="AG16" s="216" t="s">
        <v>19</v>
      </c>
      <c r="AH16" s="216"/>
      <c r="AI16" s="216"/>
      <c r="AK16" s="214"/>
      <c r="AL16" s="214"/>
      <c r="AM16" s="214"/>
      <c r="AO16" s="214"/>
      <c r="AP16" s="214"/>
      <c r="AQ16" s="214"/>
      <c r="AS16" s="214"/>
      <c r="AT16" s="214"/>
    </row>
    <row r="17" spans="1:46" ht="30" customHeight="1">
      <c r="A17" s="35"/>
      <c r="C17" s="35"/>
      <c r="E17" s="35"/>
      <c r="G17" s="217"/>
      <c r="H17" s="217"/>
      <c r="I17" s="217"/>
      <c r="K17" s="217"/>
      <c r="L17" s="217"/>
      <c r="M17" s="217"/>
      <c r="O17" s="217"/>
      <c r="P17" s="217"/>
      <c r="Q17" s="217"/>
      <c r="R17" s="217"/>
      <c r="S17" s="217"/>
      <c r="U17" s="217"/>
      <c r="V17" s="217"/>
      <c r="W17" s="217"/>
      <c r="X17" s="217"/>
      <c r="Y17" s="217"/>
      <c r="AA17" s="217"/>
      <c r="AB17" s="217"/>
      <c r="AC17" s="217"/>
      <c r="AD17" s="217"/>
      <c r="AE17" s="217"/>
      <c r="AG17" s="217"/>
      <c r="AH17" s="217"/>
      <c r="AI17" s="217"/>
      <c r="AK17" s="214"/>
      <c r="AL17" s="214"/>
      <c r="AM17" s="214"/>
      <c r="AO17" s="214"/>
      <c r="AP17" s="214"/>
      <c r="AQ17" s="214"/>
      <c r="AS17" s="214"/>
      <c r="AT17" s="214"/>
    </row>
  </sheetData>
  <mergeCells count="72">
    <mergeCell ref="T13:W13"/>
    <mergeCell ref="T12:W12"/>
    <mergeCell ref="A8:AW8"/>
    <mergeCell ref="C9:W9"/>
    <mergeCell ref="Y9:AV9"/>
    <mergeCell ref="AV11:AW11"/>
    <mergeCell ref="AV12:AW12"/>
    <mergeCell ref="AV13:AW13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1:AW1"/>
    <mergeCell ref="A2:AW2"/>
    <mergeCell ref="A3:AW3"/>
    <mergeCell ref="A4:AW4"/>
    <mergeCell ref="I5:AA5"/>
    <mergeCell ref="AC5:AS5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S15:AT15"/>
    <mergeCell ref="AS16:AT16"/>
    <mergeCell ref="AS17:AT17"/>
    <mergeCell ref="AO16:AQ16"/>
    <mergeCell ref="AO17:AQ17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48DE-4776-449B-873F-95F0E2E3A38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I8" sqref="I8"/>
    </sheetView>
  </sheetViews>
  <sheetFormatPr defaultRowHeight="30" customHeight="1"/>
  <cols>
    <col min="1" max="1" width="39" style="64" customWidth="1"/>
    <col min="2" max="2" width="1.28515625" style="64" customWidth="1"/>
    <col min="3" max="3" width="16.85546875" style="64" customWidth="1"/>
    <col min="4" max="4" width="1.28515625" style="64" customWidth="1"/>
    <col min="5" max="5" width="20.7109375" style="64" customWidth="1"/>
    <col min="6" max="6" width="1.28515625" style="64" customWidth="1"/>
    <col min="7" max="7" width="15.5703125" style="64" customWidth="1"/>
    <col min="8" max="8" width="1.28515625" style="64" customWidth="1"/>
    <col min="9" max="9" width="16.5703125" style="64" customWidth="1"/>
    <col min="10" max="11" width="1.28515625" style="64" customWidth="1"/>
    <col min="12" max="12" width="15.5703125" style="64" customWidth="1"/>
    <col min="13" max="13" width="1.28515625" style="64" customWidth="1"/>
    <col min="14" max="14" width="24.85546875" style="64" customWidth="1"/>
    <col min="15" max="15" width="0.28515625" style="66" customWidth="1"/>
    <col min="16" max="16" width="6.7109375" style="66" customWidth="1"/>
    <col min="17" max="17" width="14.7109375" style="66" bestFit="1" customWidth="1"/>
    <col min="18" max="16384" width="9.140625" style="66"/>
  </cols>
  <sheetData>
    <row r="1" spans="1:17" ht="30" customHeight="1">
      <c r="A1" s="220" t="s">
        <v>103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</row>
    <row r="2" spans="1:17" ht="30" customHeight="1">
      <c r="A2" s="220" t="s">
        <v>83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</row>
    <row r="3" spans="1:17" ht="30" customHeight="1">
      <c r="A3" s="220" t="s">
        <v>122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1:17" s="67" customFormat="1" ht="30" customHeight="1">
      <c r="A4" s="218" t="s">
        <v>111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</row>
    <row r="5" spans="1:17" s="67" customFormat="1" ht="30" customHeight="1">
      <c r="A5" s="222" t="s">
        <v>121</v>
      </c>
      <c r="B5" s="222"/>
      <c r="C5" s="222"/>
      <c r="D5" s="222"/>
      <c r="E5" s="222"/>
      <c r="F5" s="165"/>
      <c r="G5" s="165"/>
      <c r="H5" s="165"/>
      <c r="I5" s="165"/>
      <c r="J5" s="165"/>
      <c r="K5" s="165"/>
      <c r="L5" s="165"/>
      <c r="M5" s="165"/>
      <c r="N5" s="165"/>
    </row>
    <row r="6" spans="1:17" ht="30" customHeight="1">
      <c r="A6" s="215" t="s">
        <v>16</v>
      </c>
      <c r="B6" s="34"/>
      <c r="C6" s="220" t="s">
        <v>124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</row>
    <row r="7" spans="1:17" ht="42">
      <c r="A7" s="215"/>
      <c r="B7" s="34"/>
      <c r="C7" s="72" t="s">
        <v>8</v>
      </c>
      <c r="D7" s="35"/>
      <c r="E7" s="72" t="s">
        <v>112</v>
      </c>
      <c r="F7" s="35"/>
      <c r="G7" s="72" t="s">
        <v>113</v>
      </c>
      <c r="H7" s="34"/>
      <c r="I7" s="184" t="s">
        <v>114</v>
      </c>
      <c r="J7" s="35"/>
      <c r="K7" s="35"/>
      <c r="L7" s="72" t="s">
        <v>115</v>
      </c>
      <c r="M7" s="72"/>
      <c r="N7" s="72" t="s">
        <v>120</v>
      </c>
    </row>
    <row r="8" spans="1:17" ht="40.5" customHeight="1">
      <c r="A8" s="53" t="s">
        <v>107</v>
      </c>
      <c r="B8" s="34"/>
      <c r="C8" s="39">
        <v>1102489</v>
      </c>
      <c r="D8" s="74"/>
      <c r="E8" s="39">
        <v>14860</v>
      </c>
      <c r="F8" s="74"/>
      <c r="G8" s="116">
        <v>10402</v>
      </c>
      <c r="H8" s="34"/>
      <c r="I8" s="168">
        <v>-0.3</v>
      </c>
      <c r="J8" s="34"/>
      <c r="K8" s="34"/>
      <c r="L8" s="37">
        <v>11468090578</v>
      </c>
      <c r="M8" s="34"/>
      <c r="N8" s="221" t="s">
        <v>144</v>
      </c>
      <c r="O8" s="221"/>
    </row>
    <row r="9" spans="1:17" ht="30" customHeight="1" thickBot="1">
      <c r="A9" s="167" t="s">
        <v>14</v>
      </c>
      <c r="B9" s="34"/>
      <c r="C9" s="77">
        <f>SUM(C8:C8)</f>
        <v>1102489</v>
      </c>
      <c r="D9" s="166">
        <f>SUM(D8:D8)</f>
        <v>0</v>
      </c>
      <c r="E9" s="166"/>
      <c r="F9" s="166">
        <f>SUM(F8:F8)</f>
        <v>0</v>
      </c>
      <c r="G9" s="166"/>
      <c r="H9" s="166">
        <f>SUM(H8:H8)</f>
        <v>0</v>
      </c>
      <c r="I9" s="166"/>
      <c r="J9" s="166">
        <f>SUM(J8:J8)</f>
        <v>0</v>
      </c>
      <c r="K9" s="166">
        <f>SUM(K8:K8)</f>
        <v>0</v>
      </c>
      <c r="L9" s="166">
        <f>SUM(L8:L8)</f>
        <v>11468090578</v>
      </c>
      <c r="M9" s="32"/>
      <c r="N9" s="77"/>
    </row>
    <row r="10" spans="1:17" ht="30" customHeight="1" thickTop="1">
      <c r="A10" s="214" t="s">
        <v>145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</row>
    <row r="11" spans="1:17" ht="30" customHeight="1">
      <c r="G11" s="65"/>
      <c r="N11" s="69"/>
    </row>
    <row r="12" spans="1:17" ht="30" customHeight="1">
      <c r="G12" s="185"/>
      <c r="N12" s="91"/>
      <c r="Q12" s="68"/>
    </row>
  </sheetData>
  <autoFilter ref="A1:A12" xr:uid="{00000000-0001-0000-0E00-000000000000}"/>
  <mergeCells count="9">
    <mergeCell ref="N8:O8"/>
    <mergeCell ref="A10:N10"/>
    <mergeCell ref="A1:N1"/>
    <mergeCell ref="A2:N2"/>
    <mergeCell ref="A3:N3"/>
    <mergeCell ref="A4:N4"/>
    <mergeCell ref="A6:A7"/>
    <mergeCell ref="A5:E5"/>
    <mergeCell ref="C6:N6"/>
  </mergeCells>
  <pageMargins left="0.39" right="0.39" top="0.39" bottom="0.39" header="0" footer="0"/>
  <pageSetup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Q17"/>
  <sheetViews>
    <sheetView rightToLeft="1" view="pageBreakPreview" zoomScaleNormal="100" zoomScaleSheetLayoutView="100" workbookViewId="0">
      <selection activeCell="F15" sqref="F15"/>
    </sheetView>
  </sheetViews>
  <sheetFormatPr defaultRowHeight="30" customHeight="1"/>
  <cols>
    <col min="1" max="1" width="5.140625" style="4" customWidth="1"/>
    <col min="2" max="2" width="33" style="4" customWidth="1"/>
    <col min="3" max="3" width="1.28515625" style="4" customWidth="1"/>
    <col min="4" max="4" width="19.28515625" style="4" customWidth="1"/>
    <col min="5" max="5" width="1.28515625" style="4" customWidth="1"/>
    <col min="6" max="6" width="19.7109375" style="4" customWidth="1"/>
    <col min="7" max="7" width="1.28515625" style="4" customWidth="1"/>
    <col min="8" max="8" width="20.85546875" style="26" customWidth="1"/>
    <col min="9" max="9" width="1.28515625" style="4" customWidth="1"/>
    <col min="10" max="10" width="22.425781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2" t="s">
        <v>100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7" ht="30" customHeight="1">
      <c r="A2" s="192" t="s">
        <v>83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</row>
    <row r="3" spans="1:17" ht="30" customHeight="1">
      <c r="A3" s="192" t="s">
        <v>122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17" ht="30" customHeight="1">
      <c r="A4" s="3" t="s">
        <v>29</v>
      </c>
      <c r="B4" s="195" t="s">
        <v>30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7" ht="30" customHeight="1">
      <c r="D5" s="1" t="s">
        <v>123</v>
      </c>
      <c r="F5" s="196" t="s">
        <v>4</v>
      </c>
      <c r="G5" s="196"/>
      <c r="H5" s="196"/>
      <c r="J5" s="223" t="s">
        <v>124</v>
      </c>
      <c r="K5" s="223"/>
      <c r="L5" s="223"/>
    </row>
    <row r="6" spans="1:17" ht="42" customHeight="1">
      <c r="A6" s="196" t="s">
        <v>31</v>
      </c>
      <c r="B6" s="196"/>
      <c r="D6" s="1" t="s">
        <v>32</v>
      </c>
      <c r="F6" s="1" t="s">
        <v>33</v>
      </c>
      <c r="H6" s="28" t="s">
        <v>34</v>
      </c>
      <c r="J6" s="51" t="s">
        <v>32</v>
      </c>
      <c r="L6" s="31" t="s">
        <v>13</v>
      </c>
      <c r="Q6" s="29"/>
    </row>
    <row r="7" spans="1:17" ht="30" customHeight="1">
      <c r="A7" s="193" t="s">
        <v>116</v>
      </c>
      <c r="B7" s="193"/>
      <c r="D7" s="37">
        <v>49056817564</v>
      </c>
      <c r="F7" s="6">
        <v>2454264189937</v>
      </c>
      <c r="H7" s="25">
        <v>-2502817718142</v>
      </c>
      <c r="J7" s="8">
        <f>SUM(D7:H7)</f>
        <v>503289359</v>
      </c>
      <c r="L7" s="48">
        <f>J7/2682868507493</f>
        <v>1.8759374810743055E-4</v>
      </c>
      <c r="O7" s="49"/>
    </row>
    <row r="8" spans="1:17" ht="30" customHeight="1">
      <c r="A8" s="194" t="s">
        <v>110</v>
      </c>
      <c r="B8" s="194"/>
      <c r="D8" s="37">
        <v>1837000000000</v>
      </c>
      <c r="F8" s="8">
        <v>0</v>
      </c>
      <c r="H8" s="26">
        <v>-1837000000000</v>
      </c>
      <c r="J8" s="8">
        <f t="shared" ref="J8:J10" si="0">SUM(D8:H8)</f>
        <v>0</v>
      </c>
      <c r="L8" s="48">
        <f t="shared" ref="L8:L10" si="1">J8/2682868507493</f>
        <v>0</v>
      </c>
      <c r="O8" s="8"/>
      <c r="Q8" s="29"/>
    </row>
    <row r="9" spans="1:17" ht="30" customHeight="1">
      <c r="A9" s="197" t="s">
        <v>117</v>
      </c>
      <c r="B9" s="197"/>
      <c r="D9" s="37">
        <v>165695839442</v>
      </c>
      <c r="F9" s="8">
        <v>0</v>
      </c>
      <c r="H9" s="26">
        <v>-165690375000</v>
      </c>
      <c r="J9" s="8">
        <f t="shared" si="0"/>
        <v>5464442</v>
      </c>
      <c r="L9" s="48">
        <f t="shared" si="1"/>
        <v>2.0367908396324033E-6</v>
      </c>
      <c r="O9" s="8"/>
      <c r="Q9" s="29"/>
    </row>
    <row r="10" spans="1:17" ht="30" customHeight="1">
      <c r="A10" s="194" t="s">
        <v>118</v>
      </c>
      <c r="B10" s="194"/>
      <c r="D10" s="37">
        <v>229509602</v>
      </c>
      <c r="F10" s="8">
        <v>1882934331660</v>
      </c>
      <c r="H10" s="26">
        <v>-1883161411000</v>
      </c>
      <c r="J10" s="8">
        <f t="shared" si="0"/>
        <v>2430262</v>
      </c>
      <c r="L10" s="48">
        <f t="shared" si="1"/>
        <v>9.0584461862834729E-7</v>
      </c>
      <c r="O10" s="52"/>
      <c r="Q10" s="29"/>
    </row>
    <row r="11" spans="1:17" ht="30" hidden="1" customHeight="1">
      <c r="A11" s="194"/>
      <c r="B11" s="194"/>
      <c r="D11" s="8">
        <v>0</v>
      </c>
      <c r="F11" s="8"/>
      <c r="J11" s="8">
        <f t="shared" ref="J11" si="2">D11+F11+H11</f>
        <v>0</v>
      </c>
      <c r="L11" s="48"/>
      <c r="Q11" s="29"/>
    </row>
    <row r="12" spans="1:17" ht="30" customHeight="1" thickBot="1">
      <c r="A12" s="192" t="s">
        <v>14</v>
      </c>
      <c r="B12" s="192"/>
      <c r="D12" s="22">
        <f>SUM(D7:D10)</f>
        <v>2051982166608</v>
      </c>
      <c r="E12" s="22">
        <f t="shared" ref="E12:L12" si="3">SUM(E7:E10)</f>
        <v>0</v>
      </c>
      <c r="F12" s="22">
        <f t="shared" si="3"/>
        <v>4337198521597</v>
      </c>
      <c r="G12" s="22">
        <f t="shared" si="3"/>
        <v>0</v>
      </c>
      <c r="H12" s="147">
        <f t="shared" si="3"/>
        <v>-6388669504142</v>
      </c>
      <c r="I12" s="22">
        <f t="shared" si="3"/>
        <v>0</v>
      </c>
      <c r="J12" s="22">
        <f t="shared" si="3"/>
        <v>511184063</v>
      </c>
      <c r="K12" s="22">
        <f t="shared" si="3"/>
        <v>0</v>
      </c>
      <c r="L12" s="22">
        <f t="shared" si="3"/>
        <v>1.905363835656913E-4</v>
      </c>
      <c r="Q12" s="29"/>
    </row>
    <row r="13" spans="1:17" ht="30" customHeight="1" thickTop="1">
      <c r="F13" s="8"/>
      <c r="L13" s="16"/>
      <c r="Q13" s="49"/>
    </row>
    <row r="15" spans="1:17" ht="30" customHeight="1">
      <c r="F15" s="8"/>
      <c r="J15" s="8"/>
    </row>
    <row r="16" spans="1:17" ht="30" customHeight="1">
      <c r="F16" s="8"/>
      <c r="J16" s="8"/>
    </row>
    <row r="17" spans="6:6" ht="30" customHeight="1">
      <c r="F17" s="8"/>
    </row>
  </sheetData>
  <mergeCells count="13">
    <mergeCell ref="A1:L1"/>
    <mergeCell ref="A2:L2"/>
    <mergeCell ref="A3:L3"/>
    <mergeCell ref="B4:L4"/>
    <mergeCell ref="F5:H5"/>
    <mergeCell ref="J5:L5"/>
    <mergeCell ref="A12:B12"/>
    <mergeCell ref="A6:B6"/>
    <mergeCell ref="A7:B7"/>
    <mergeCell ref="A8:B8"/>
    <mergeCell ref="A10:B10"/>
    <mergeCell ref="A11:B11"/>
    <mergeCell ref="A9:B9"/>
  </mergeCells>
  <pageMargins left="0.39" right="0.39" top="0.39" bottom="0.39" header="0" footer="0"/>
  <pageSetup scale="93" fitToHeight="0" orientation="landscape" r:id="rId1"/>
  <ignoredErrors>
    <ignoredError sqref="D12:L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S22"/>
  <sheetViews>
    <sheetView rightToLeft="1" view="pageBreakPreview" zoomScaleNormal="100" zoomScaleSheetLayoutView="100" workbookViewId="0">
      <selection activeCell="B15" sqref="B15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28515625" style="42" customWidth="1"/>
    <col min="11" max="11" width="0.28515625" style="13" hidden="1" customWidth="1"/>
    <col min="12" max="12" width="13.42578125" style="13" hidden="1" customWidth="1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2" t="s">
        <v>100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9" ht="30" customHeight="1">
      <c r="A2" s="192" t="s">
        <v>85</v>
      </c>
      <c r="B2" s="192"/>
      <c r="C2" s="192"/>
      <c r="D2" s="192"/>
      <c r="E2" s="192"/>
      <c r="F2" s="192"/>
      <c r="G2" s="192"/>
      <c r="H2" s="192"/>
      <c r="I2" s="192"/>
      <c r="J2" s="192"/>
    </row>
    <row r="3" spans="1:19" ht="30" customHeight="1">
      <c r="A3" s="192" t="s">
        <v>122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</row>
    <row r="4" spans="1:19" ht="30" customHeight="1">
      <c r="A4" s="3" t="s">
        <v>36</v>
      </c>
      <c r="B4" s="195" t="s">
        <v>37</v>
      </c>
      <c r="C4" s="195"/>
      <c r="D4" s="195"/>
      <c r="E4" s="195"/>
      <c r="F4" s="195"/>
      <c r="G4" s="195"/>
      <c r="H4" s="195"/>
      <c r="I4" s="195"/>
      <c r="J4" s="195"/>
    </row>
    <row r="5" spans="1:19" ht="37.5" customHeight="1">
      <c r="A5" s="196" t="s">
        <v>38</v>
      </c>
      <c r="B5" s="196"/>
      <c r="D5" s="1" t="s">
        <v>39</v>
      </c>
      <c r="F5" s="1" t="s">
        <v>32</v>
      </c>
      <c r="H5" s="17" t="s">
        <v>40</v>
      </c>
      <c r="J5" s="163" t="s">
        <v>41</v>
      </c>
    </row>
    <row r="6" spans="1:19" ht="30" customHeight="1">
      <c r="A6" s="193" t="s">
        <v>42</v>
      </c>
      <c r="B6" s="193"/>
      <c r="D6" s="43" t="s">
        <v>87</v>
      </c>
      <c r="F6" s="119">
        <f>'درآمد سرمایه گذاری در سهام'!I32</f>
        <v>194143591842</v>
      </c>
      <c r="H6" s="190">
        <f>F6/F11</f>
        <v>0.90821437776365321</v>
      </c>
      <c r="J6" s="162">
        <f>F6/2682868507493</f>
        <v>7.2364184565801556E-2</v>
      </c>
      <c r="M6" s="29"/>
      <c r="P6" s="29"/>
      <c r="S6" s="29"/>
    </row>
    <row r="7" spans="1:19" ht="30" customHeight="1">
      <c r="A7" s="194" t="s">
        <v>43</v>
      </c>
      <c r="B7" s="194"/>
      <c r="D7" s="44" t="s">
        <v>44</v>
      </c>
      <c r="F7" s="8">
        <v>0</v>
      </c>
      <c r="H7" s="189">
        <f>F7/F11</f>
        <v>0</v>
      </c>
      <c r="J7" s="50">
        <f t="shared" ref="J7:J10" si="0">F7/2682868507493</f>
        <v>0</v>
      </c>
      <c r="M7" s="29"/>
      <c r="P7" s="29"/>
    </row>
    <row r="8" spans="1:19" ht="30" customHeight="1">
      <c r="A8" s="194" t="s">
        <v>45</v>
      </c>
      <c r="B8" s="194"/>
      <c r="D8" s="44" t="s">
        <v>88</v>
      </c>
      <c r="F8" s="8">
        <v>0</v>
      </c>
      <c r="H8" s="189">
        <f>F8/F11</f>
        <v>0</v>
      </c>
      <c r="J8" s="50">
        <f t="shared" si="0"/>
        <v>0</v>
      </c>
      <c r="M8" s="29"/>
    </row>
    <row r="9" spans="1:19" ht="30" customHeight="1">
      <c r="A9" s="194" t="s">
        <v>46</v>
      </c>
      <c r="B9" s="194"/>
      <c r="D9" s="44" t="s">
        <v>89</v>
      </c>
      <c r="F9" s="8">
        <f>'درآمد سپرده بانکی'!D11</f>
        <v>17643614575</v>
      </c>
      <c r="H9" s="190">
        <f>F9/F11</f>
        <v>8.253779731126186E-2</v>
      </c>
      <c r="J9" s="162">
        <f t="shared" si="0"/>
        <v>6.5763993001233716E-3</v>
      </c>
      <c r="M9" s="29"/>
    </row>
    <row r="10" spans="1:19" ht="30" customHeight="1">
      <c r="A10" s="194" t="s">
        <v>47</v>
      </c>
      <c r="B10" s="194"/>
      <c r="D10" s="44" t="s">
        <v>90</v>
      </c>
      <c r="F10" s="8">
        <f>'سایر درآمدها'!D10</f>
        <v>1976852593</v>
      </c>
      <c r="H10" s="190">
        <f>F10/F11</f>
        <v>9.2478249250849114E-3</v>
      </c>
      <c r="J10" s="162">
        <f t="shared" si="0"/>
        <v>7.368428931491932E-4</v>
      </c>
      <c r="M10" s="29"/>
      <c r="P10" s="49"/>
    </row>
    <row r="11" spans="1:19" ht="30" customHeight="1" thickBot="1">
      <c r="A11" s="192" t="s">
        <v>14</v>
      </c>
      <c r="B11" s="192"/>
      <c r="D11" s="8"/>
      <c r="F11" s="22">
        <f>SUM(F6:F10)</f>
        <v>213764059010</v>
      </c>
      <c r="G11" s="15"/>
      <c r="H11" s="191">
        <v>100</v>
      </c>
      <c r="I11" s="19"/>
      <c r="J11" s="164">
        <f>SUM(J6:J10)</f>
        <v>7.9677426759074119E-2</v>
      </c>
    </row>
    <row r="12" spans="1:19" ht="30" customHeight="1" thickTop="1"/>
    <row r="13" spans="1:19" ht="30" customHeight="1">
      <c r="F13" s="13"/>
    </row>
    <row r="14" spans="1:19" ht="30" customHeight="1">
      <c r="F14" s="29"/>
    </row>
    <row r="15" spans="1:19" ht="30" customHeight="1">
      <c r="F15" s="49"/>
    </row>
    <row r="16" spans="1:19" ht="30" customHeight="1">
      <c r="B16" s="8"/>
      <c r="F16" s="29"/>
    </row>
    <row r="17" spans="2:13" ht="30" customHeight="1">
      <c r="B17" s="8"/>
      <c r="F17" s="8"/>
      <c r="J17" s="120"/>
    </row>
    <row r="18" spans="2:13" ht="30" customHeight="1">
      <c r="B18" s="8"/>
      <c r="F18" s="8"/>
      <c r="J18" s="120"/>
    </row>
    <row r="19" spans="2:13" ht="30" customHeight="1">
      <c r="B19" s="8"/>
      <c r="F19" s="8"/>
      <c r="M19" s="29"/>
    </row>
    <row r="20" spans="2:13" ht="30" customHeight="1">
      <c r="B20" s="8"/>
      <c r="F20" s="8"/>
    </row>
    <row r="21" spans="2:13" ht="30" customHeight="1">
      <c r="F21" s="8"/>
    </row>
    <row r="22" spans="2:13" ht="30" customHeight="1">
      <c r="F22" s="8"/>
    </row>
  </sheetData>
  <mergeCells count="11">
    <mergeCell ref="A1:J1"/>
    <mergeCell ref="A2:J2"/>
    <mergeCell ref="B4:J4"/>
    <mergeCell ref="A5:B5"/>
    <mergeCell ref="A3:L3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  <ignoredErrors>
    <ignoredError sqref="H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T12"/>
  <sheetViews>
    <sheetView rightToLeft="1" tabSelected="1" view="pageBreakPreview" zoomScaleNormal="100" zoomScaleSheetLayoutView="100" workbookViewId="0">
      <selection activeCell="H11" sqref="H11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6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8.5703125" style="4" customWidth="1"/>
    <col min="11" max="11" width="0.28515625" style="13" customWidth="1"/>
    <col min="12" max="15" width="9.140625" style="13"/>
    <col min="16" max="16" width="14.7109375" style="13" bestFit="1" customWidth="1"/>
    <col min="17" max="17" width="15" style="13" bestFit="1" customWidth="1"/>
    <col min="18" max="16384" width="9.140625" style="13"/>
  </cols>
  <sheetData>
    <row r="1" spans="1:20" ht="30" customHeight="1">
      <c r="A1" s="192" t="s">
        <v>100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20" ht="30" customHeight="1">
      <c r="A2" s="192" t="s">
        <v>85</v>
      </c>
      <c r="B2" s="192"/>
      <c r="C2" s="192"/>
      <c r="D2" s="192"/>
      <c r="E2" s="192"/>
      <c r="F2" s="192"/>
      <c r="G2" s="192"/>
      <c r="H2" s="192"/>
      <c r="I2" s="192"/>
      <c r="J2" s="192"/>
    </row>
    <row r="3" spans="1:20" ht="30" customHeight="1">
      <c r="A3" s="192" t="s">
        <v>122</v>
      </c>
      <c r="B3" s="192"/>
      <c r="C3" s="192"/>
      <c r="D3" s="192"/>
      <c r="E3" s="192"/>
      <c r="F3" s="192"/>
      <c r="G3" s="192"/>
      <c r="H3" s="192"/>
      <c r="I3" s="192"/>
      <c r="J3" s="192"/>
    </row>
    <row r="4" spans="1:20" ht="30" customHeight="1">
      <c r="A4" s="45" t="s">
        <v>92</v>
      </c>
      <c r="B4" s="195" t="s">
        <v>54</v>
      </c>
      <c r="C4" s="195"/>
      <c r="D4" s="195"/>
      <c r="E4" s="195"/>
      <c r="F4" s="195"/>
      <c r="G4" s="195"/>
      <c r="H4" s="195"/>
      <c r="I4" s="195"/>
      <c r="J4" s="195"/>
    </row>
    <row r="5" spans="1:20" ht="30" customHeight="1">
      <c r="A5" s="197"/>
      <c r="B5" s="197"/>
      <c r="D5" s="196" t="s">
        <v>48</v>
      </c>
      <c r="E5" s="196"/>
      <c r="F5" s="196"/>
      <c r="H5" s="196" t="s">
        <v>49</v>
      </c>
      <c r="I5" s="196"/>
      <c r="J5" s="196"/>
    </row>
    <row r="6" spans="1:20" ht="44.25" customHeight="1">
      <c r="A6" s="196" t="s">
        <v>55</v>
      </c>
      <c r="B6" s="196"/>
      <c r="D6" s="12" t="s">
        <v>56</v>
      </c>
      <c r="E6" s="5"/>
      <c r="F6" s="12" t="s">
        <v>57</v>
      </c>
      <c r="H6" s="12" t="s">
        <v>56</v>
      </c>
      <c r="I6" s="5"/>
      <c r="J6" s="12" t="s">
        <v>57</v>
      </c>
      <c r="Q6" s="29"/>
      <c r="T6" s="29"/>
    </row>
    <row r="7" spans="1:20" ht="30" customHeight="1">
      <c r="A7" s="193" t="s">
        <v>35</v>
      </c>
      <c r="B7" s="193"/>
      <c r="D7" s="6">
        <f>'سود سپرده بانکی'!G7</f>
        <v>13269</v>
      </c>
      <c r="F7" s="7"/>
      <c r="H7" s="6">
        <f>'سود سپرده بانکی'!M7</f>
        <v>947350</v>
      </c>
      <c r="J7" s="7"/>
      <c r="P7" s="29"/>
      <c r="Q7" s="29"/>
      <c r="T7" s="29"/>
    </row>
    <row r="8" spans="1:20" ht="30" customHeight="1">
      <c r="A8" s="194" t="s">
        <v>109</v>
      </c>
      <c r="B8" s="194"/>
      <c r="D8" s="9">
        <f>'سود سپرده بانکی'!G8</f>
        <v>2905</v>
      </c>
      <c r="F8" s="9"/>
      <c r="H8" s="9">
        <f>'سود سپرده بانکی'!M8</f>
        <v>5751145521</v>
      </c>
      <c r="J8" s="9"/>
      <c r="P8" s="29"/>
      <c r="Q8" s="29"/>
      <c r="T8" s="29"/>
    </row>
    <row r="9" spans="1:20" ht="30" customHeight="1">
      <c r="A9" s="194" t="s">
        <v>110</v>
      </c>
      <c r="B9" s="194"/>
      <c r="D9" s="9">
        <f>'سود سپرده بانکی'!G9</f>
        <v>17643598401</v>
      </c>
      <c r="F9" s="9"/>
      <c r="H9" s="9">
        <f>'سود سپرده بانکی'!M9</f>
        <v>155060356141</v>
      </c>
      <c r="J9" s="9"/>
      <c r="P9" s="29"/>
      <c r="Q9" s="29"/>
    </row>
    <row r="10" spans="1:20" ht="30" customHeight="1">
      <c r="A10" s="194" t="s">
        <v>151</v>
      </c>
      <c r="B10" s="194"/>
      <c r="D10" s="174">
        <f>'سود سپرده بانکی'!G10</f>
        <v>0</v>
      </c>
      <c r="F10" s="11"/>
      <c r="H10" s="10">
        <f>'سود سپرده بانکی'!M10</f>
        <v>700664442</v>
      </c>
      <c r="J10" s="11"/>
    </row>
    <row r="11" spans="1:20" ht="30" customHeight="1" thickBot="1">
      <c r="A11" s="192" t="s">
        <v>14</v>
      </c>
      <c r="B11" s="192"/>
      <c r="D11" s="22">
        <f>SUM(D7:D10)</f>
        <v>17643614575</v>
      </c>
      <c r="E11" s="15"/>
      <c r="F11" s="22"/>
      <c r="G11" s="15"/>
      <c r="H11" s="22">
        <f>SUM(H7:H10)</f>
        <v>161513113454</v>
      </c>
      <c r="I11" s="15"/>
      <c r="J11" s="22"/>
      <c r="P11" s="29"/>
      <c r="Q11" s="29"/>
    </row>
    <row r="12" spans="1:20" ht="30" customHeight="1" thickTop="1">
      <c r="P12" s="29"/>
      <c r="Q12" s="29"/>
    </row>
  </sheetData>
  <mergeCells count="13">
    <mergeCell ref="A1:J1"/>
    <mergeCell ref="A2:J2"/>
    <mergeCell ref="A3:J3"/>
    <mergeCell ref="B4:J4"/>
    <mergeCell ref="D5:F5"/>
    <mergeCell ref="H5:J5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3"/>
  <sheetViews>
    <sheetView rightToLeft="1" view="pageBreakPreview" zoomScaleNormal="100" zoomScaleSheetLayoutView="100" workbookViewId="0">
      <selection activeCell="A10" sqref="A10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8.28515625" style="4" customWidth="1"/>
    <col min="4" max="4" width="1.28515625" style="4" customWidth="1"/>
    <col min="5" max="5" width="15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85546875" style="4" customWidth="1"/>
    <col min="10" max="10" width="1.28515625" style="4" customWidth="1"/>
    <col min="11" max="11" width="16.85546875" style="4" customWidth="1"/>
    <col min="12" max="12" width="1.28515625" style="4" customWidth="1"/>
    <col min="13" max="13" width="19.85546875" style="4" customWidth="1"/>
    <col min="14" max="14" width="0.28515625" style="13" customWidth="1"/>
    <col min="15" max="16384" width="9.140625" style="13"/>
  </cols>
  <sheetData>
    <row r="1" spans="1:13" ht="30" customHeight="1">
      <c r="A1" s="192" t="s">
        <v>102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30" customHeight="1">
      <c r="A2" s="192" t="s">
        <v>85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3" ht="30" customHeight="1">
      <c r="A3" s="192" t="s">
        <v>122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</row>
    <row r="4" spans="1:13" ht="30" customHeight="1">
      <c r="A4" s="195" t="s">
        <v>69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</row>
    <row r="5" spans="1:13" ht="30" customHeight="1">
      <c r="A5" s="196" t="s">
        <v>38</v>
      </c>
      <c r="C5" s="196" t="s">
        <v>48</v>
      </c>
      <c r="D5" s="196"/>
      <c r="E5" s="196"/>
      <c r="F5" s="196"/>
      <c r="G5" s="196"/>
      <c r="I5" s="196" t="s">
        <v>49</v>
      </c>
      <c r="J5" s="196"/>
      <c r="K5" s="196"/>
      <c r="L5" s="196"/>
      <c r="M5" s="196"/>
    </row>
    <row r="6" spans="1:13" ht="30" customHeight="1">
      <c r="A6" s="196"/>
      <c r="C6" s="12" t="s">
        <v>67</v>
      </c>
      <c r="D6" s="5"/>
      <c r="E6" s="12" t="s">
        <v>65</v>
      </c>
      <c r="F6" s="5"/>
      <c r="G6" s="12" t="s">
        <v>68</v>
      </c>
      <c r="I6" s="12" t="s">
        <v>67</v>
      </c>
      <c r="J6" s="5"/>
      <c r="K6" s="12" t="s">
        <v>65</v>
      </c>
      <c r="L6" s="5"/>
      <c r="M6" s="12" t="s">
        <v>68</v>
      </c>
    </row>
    <row r="7" spans="1:13" ht="30" customHeight="1">
      <c r="A7" s="20" t="s">
        <v>116</v>
      </c>
      <c r="C7" s="8">
        <v>13269</v>
      </c>
      <c r="E7" s="6">
        <v>0</v>
      </c>
      <c r="G7" s="6">
        <f>C7+E7</f>
        <v>13269</v>
      </c>
      <c r="I7" s="8">
        <v>947350</v>
      </c>
      <c r="K7" s="6">
        <v>0</v>
      </c>
      <c r="M7" s="8">
        <f>I7+K7</f>
        <v>947350</v>
      </c>
    </row>
    <row r="8" spans="1:13" ht="30" customHeight="1">
      <c r="A8" s="21" t="s">
        <v>119</v>
      </c>
      <c r="C8" s="8">
        <v>2905</v>
      </c>
      <c r="E8" s="8">
        <v>0</v>
      </c>
      <c r="G8" s="8">
        <f>C8+E8</f>
        <v>2905</v>
      </c>
      <c r="I8" s="8">
        <v>5751145521</v>
      </c>
      <c r="K8" s="8">
        <v>0</v>
      </c>
      <c r="M8" s="8">
        <f t="shared" ref="M8:M10" si="0">I8+K8</f>
        <v>5751145521</v>
      </c>
    </row>
    <row r="9" spans="1:13" ht="30" customHeight="1">
      <c r="A9" s="21" t="s">
        <v>110</v>
      </c>
      <c r="C9" s="8">
        <v>17996137001</v>
      </c>
      <c r="E9" s="26">
        <v>-352538600</v>
      </c>
      <c r="G9" s="8">
        <f>C9+E9</f>
        <v>17643598401</v>
      </c>
      <c r="I9" s="8">
        <v>155060356141</v>
      </c>
      <c r="K9" s="26">
        <v>0</v>
      </c>
      <c r="M9" s="8">
        <f t="shared" si="0"/>
        <v>155060356141</v>
      </c>
    </row>
    <row r="10" spans="1:13" ht="30" customHeight="1">
      <c r="A10" s="21" t="s">
        <v>146</v>
      </c>
      <c r="C10" s="10">
        <v>0</v>
      </c>
      <c r="E10" s="10">
        <v>0</v>
      </c>
      <c r="G10" s="8">
        <f>C10+E10</f>
        <v>0</v>
      </c>
      <c r="I10" s="10">
        <v>700664442</v>
      </c>
      <c r="K10" s="10">
        <v>0</v>
      </c>
      <c r="M10" s="8">
        <f t="shared" si="0"/>
        <v>700664442</v>
      </c>
    </row>
    <row r="11" spans="1:13" ht="30" customHeight="1">
      <c r="A11" s="15" t="s">
        <v>14</v>
      </c>
      <c r="C11" s="22">
        <f>SUM(C7:C10)</f>
        <v>17996153175</v>
      </c>
      <c r="D11" s="15"/>
      <c r="E11" s="27">
        <f>E7+E8+E9</f>
        <v>-352538600</v>
      </c>
      <c r="F11" s="15"/>
      <c r="G11" s="22">
        <f>SUM(G7:G10)</f>
        <v>17643614575</v>
      </c>
      <c r="H11" s="15"/>
      <c r="I11" s="22">
        <f>SUM(I7:I10)</f>
        <v>161513113454</v>
      </c>
      <c r="J11" s="15"/>
      <c r="K11" s="27">
        <f>K7+K8+K9</f>
        <v>0</v>
      </c>
      <c r="L11" s="15"/>
      <c r="M11" s="160">
        <f>SUM(M7:M10)</f>
        <v>161513113454</v>
      </c>
    </row>
    <row r="13" spans="1:13" ht="30" customHeight="1">
      <c r="M13" s="8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F10" sqref="F10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2" t="s">
        <v>100</v>
      </c>
      <c r="B1" s="192"/>
      <c r="C1" s="192"/>
      <c r="D1" s="192"/>
      <c r="E1" s="192"/>
      <c r="F1" s="192"/>
    </row>
    <row r="2" spans="1:17" ht="30" customHeight="1">
      <c r="A2" s="192" t="s">
        <v>85</v>
      </c>
      <c r="B2" s="192"/>
      <c r="C2" s="192"/>
      <c r="D2" s="192"/>
      <c r="E2" s="192"/>
      <c r="F2" s="192"/>
    </row>
    <row r="3" spans="1:17" ht="30" customHeight="1">
      <c r="A3" s="192" t="s">
        <v>122</v>
      </c>
      <c r="B3" s="192"/>
      <c r="C3" s="192"/>
      <c r="D3" s="192"/>
      <c r="E3" s="192"/>
      <c r="F3" s="192"/>
    </row>
    <row r="4" spans="1:17" s="14" customFormat="1" ht="30" customHeight="1">
      <c r="A4" s="45" t="s">
        <v>93</v>
      </c>
      <c r="B4" s="195" t="s">
        <v>47</v>
      </c>
      <c r="C4" s="195"/>
      <c r="D4" s="195"/>
      <c r="E4" s="195"/>
      <c r="F4" s="195"/>
    </row>
    <row r="5" spans="1:17" ht="30" customHeight="1">
      <c r="A5" s="192" t="s">
        <v>47</v>
      </c>
      <c r="B5" s="192"/>
      <c r="D5" s="1" t="s">
        <v>48</v>
      </c>
      <c r="F5" s="1" t="s">
        <v>49</v>
      </c>
      <c r="G5" s="18"/>
      <c r="H5" s="23"/>
    </row>
    <row r="6" spans="1:17" ht="30" customHeight="1">
      <c r="A6" s="209"/>
      <c r="B6" s="209"/>
      <c r="D6" s="2" t="s">
        <v>32</v>
      </c>
      <c r="F6" s="2" t="s">
        <v>32</v>
      </c>
    </row>
    <row r="7" spans="1:17" ht="30" customHeight="1">
      <c r="A7" s="193" t="s">
        <v>47</v>
      </c>
      <c r="B7" s="193"/>
      <c r="D7" s="25">
        <v>49855733</v>
      </c>
      <c r="F7" s="6">
        <v>49855733</v>
      </c>
    </row>
    <row r="8" spans="1:17" ht="30" customHeight="1">
      <c r="A8" s="194" t="s">
        <v>58</v>
      </c>
      <c r="B8" s="194"/>
      <c r="D8" s="8">
        <v>0</v>
      </c>
      <c r="F8" s="8">
        <v>0</v>
      </c>
    </row>
    <row r="9" spans="1:17" ht="30" customHeight="1">
      <c r="A9" s="194" t="s">
        <v>59</v>
      </c>
      <c r="B9" s="194"/>
      <c r="D9" s="10">
        <v>1926996860</v>
      </c>
      <c r="F9" s="26">
        <v>1926996842</v>
      </c>
      <c r="Q9" s="24"/>
    </row>
    <row r="10" spans="1:17" ht="30" customHeight="1" thickBot="1">
      <c r="A10" s="192" t="s">
        <v>14</v>
      </c>
      <c r="B10" s="192"/>
      <c r="D10" s="22">
        <f>SUM(D7:D9)</f>
        <v>1976852593</v>
      </c>
      <c r="E10" s="15"/>
      <c r="F10" s="147">
        <f>SUM(F7:F9)</f>
        <v>1976852575</v>
      </c>
      <c r="J10" s="24"/>
      <c r="Q10" s="24"/>
    </row>
    <row r="11" spans="1:17" ht="30" customHeight="1" thickTop="1">
      <c r="A11" s="197"/>
      <c r="B11" s="197"/>
      <c r="J11" s="24"/>
      <c r="Q11" s="24"/>
    </row>
    <row r="12" spans="1:17" ht="30" customHeight="1">
      <c r="J12" s="24"/>
    </row>
  </sheetData>
  <mergeCells count="10">
    <mergeCell ref="A1:F1"/>
    <mergeCell ref="A2:F2"/>
    <mergeCell ref="A3:F3"/>
    <mergeCell ref="B4:F4"/>
    <mergeCell ref="A5:B6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درآمد</vt:lpstr>
      <vt:lpstr>درآمد سپرده بانکی</vt:lpstr>
      <vt:lpstr>سود سپرده بانکی</vt:lpstr>
      <vt:lpstr>سایر درآمدها</vt:lpstr>
      <vt:lpstr>درآمد سرمایه گذاری در سهام</vt:lpstr>
      <vt:lpstr>درآمد سود سهام</vt:lpstr>
      <vt:lpstr>درآمد ناشی از فروش  </vt:lpstr>
      <vt:lpstr>درآمد ناشی از تغییر قیمت اوراق</vt:lpstr>
      <vt:lpstr>درآمد اعمال اختیار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2026-06-28T07:35:02Z</dcterms:modified>
</cp:coreProperties>
</file>