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official\صندوق\Bakhshi Sanaye Surena\رویین\گزارشات قانونی و عملکرد\صورت وضعیت پرتفوی\1405\14050531\"/>
    </mc:Choice>
  </mc:AlternateContent>
  <xr:revisionPtr revIDLastSave="0" documentId="13_ncr:1_{82C6CF8D-CB6F-4905-AFB2-E9727C9DDA55}" xr6:coauthVersionLast="47" xr6:coauthVersionMax="47" xr10:uidLastSave="{00000000-0000-0000-0000-000000000000}"/>
  <bookViews>
    <workbookView xWindow="-120" yWindow="-120" windowWidth="29040" windowHeight="15840" tabRatio="838" xr2:uid="{00000000-000D-0000-FFFF-FFFF00000000}"/>
  </bookViews>
  <sheets>
    <sheet name="صورت وضعیت" sheetId="1" r:id="rId1"/>
    <sheet name="سهام" sheetId="2" r:id="rId2"/>
    <sheet name="اوراق مشتقه" sheetId="3" state="hidden" r:id="rId3"/>
    <sheet name="تعدیل قیمت" sheetId="23" r:id="rId4"/>
    <sheet name="سپرده" sheetId="7" r:id="rId5"/>
    <sheet name="سود سپرده بانکی" sheetId="18" r:id="rId6"/>
    <sheet name="درآمد" sheetId="8" r:id="rId7"/>
    <sheet name="درآمد سرمایه گذاری در سهام" sheetId="9" r:id="rId8"/>
    <sheet name="درآمد سپرده بانکی" sheetId="13" r:id="rId9"/>
    <sheet name="سایر درآمدها" sheetId="14" r:id="rId10"/>
    <sheet name="درآمد سود سهام" sheetId="15" r:id="rId11"/>
    <sheet name="درآمد ناشی از تغییر قیمت اوراق" sheetId="21" r:id="rId12"/>
    <sheet name="درآمد ناشی از فروش  " sheetId="22" r:id="rId13"/>
    <sheet name="درآمد اعمال اختیار" sheetId="20" state="hidden" r:id="rId14"/>
  </sheets>
  <definedNames>
    <definedName name="_xlnm._FilterDatabase" localSheetId="3" hidden="1">'تعدیل قیمت'!$A$1:$A$12</definedName>
    <definedName name="_xlnm._FilterDatabase" localSheetId="13" hidden="1">'درآمد اعمال اختیار'!$A$1:$A$14</definedName>
    <definedName name="_xlnm._FilterDatabase" localSheetId="7" hidden="1">'درآمد سرمایه گذاری در سهام'!$A$1:$A$40</definedName>
    <definedName name="_xlnm._FilterDatabase" localSheetId="10" hidden="1">'درآمد سود سهام'!$A$1:$A$21</definedName>
    <definedName name="_xlnm._FilterDatabase" localSheetId="11" hidden="1">'درآمد ناشی از تغییر قیمت اوراق'!$A$1:$A$31</definedName>
    <definedName name="_xlnm._FilterDatabase" localSheetId="12" hidden="1">'درآمد ناشی از فروش  '!$A$1:$A$38</definedName>
    <definedName name="_xlnm._FilterDatabase" localSheetId="1" hidden="1">سهام!$A$7:$C$34</definedName>
    <definedName name="_xlnm.Print_Area" localSheetId="2">'اوراق مشتقه'!$A$1:$AX$17</definedName>
    <definedName name="_xlnm.Print_Area" localSheetId="3">'تعدیل قیمت'!$A$1:$O$10</definedName>
    <definedName name="_xlnm.Print_Area" localSheetId="6">درآمد!$A$1:$J$11</definedName>
    <definedName name="_xlnm.Print_Area" localSheetId="13">'درآمد اعمال اختیار'!$A$1:$U$13</definedName>
    <definedName name="_xlnm.Print_Area" localSheetId="8">'درآمد سپرده بانکی'!$A$1:$K$10</definedName>
    <definedName name="_xlnm.Print_Area" localSheetId="7">'درآمد سرمایه گذاری در سهام'!$A$1:$T$37</definedName>
    <definedName name="_xlnm.Print_Area" localSheetId="10">'درآمد سود سهام'!$A$1:$T$19</definedName>
    <definedName name="_xlnm.Print_Area" localSheetId="11">'درآمد ناشی از تغییر قیمت اوراق'!$A$1:$I$30</definedName>
    <definedName name="_xlnm.Print_Area" localSheetId="12">'درآمد ناشی از فروش  '!$A$1:$R$37</definedName>
    <definedName name="_xlnm.Print_Area" localSheetId="9">'سایر درآمدها'!$A$1:$G$11</definedName>
    <definedName name="_xlnm.Print_Area" localSheetId="4">سپرده!$A$1:$L$12</definedName>
    <definedName name="_xlnm.Print_Area" localSheetId="1">سهام!$A$1:$AA$64</definedName>
    <definedName name="_xlnm.Print_Area" localSheetId="5">'سود سپرده بانکی'!$A$1:$M$11</definedName>
    <definedName name="_xlnm.Print_Area" localSheetId="0">'صورت وضعیت'!$A$1:$C$14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9" l="1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J10" i="8"/>
  <c r="J9" i="8"/>
  <c r="J8" i="8"/>
  <c r="J7" i="8"/>
  <c r="Q37" i="9"/>
  <c r="O37" i="9"/>
  <c r="M37" i="9"/>
  <c r="R32" i="9"/>
  <c r="R33" i="9"/>
  <c r="R34" i="9"/>
  <c r="R35" i="9"/>
  <c r="R36" i="9"/>
  <c r="Q36" i="9"/>
  <c r="Q35" i="9"/>
  <c r="Q32" i="9"/>
  <c r="Q31" i="9"/>
  <c r="Q30" i="9"/>
  <c r="Q29" i="9"/>
  <c r="Q28" i="9"/>
  <c r="Q27" i="9"/>
  <c r="Q26" i="9"/>
  <c r="Q25" i="9"/>
  <c r="Q24" i="9"/>
  <c r="Q23" i="9"/>
  <c r="Q22" i="9"/>
  <c r="Q21" i="9"/>
  <c r="Q20" i="9"/>
  <c r="Q19" i="9"/>
  <c r="Q18" i="9"/>
  <c r="Q17" i="9"/>
  <c r="Q15" i="9"/>
  <c r="Q14" i="9"/>
  <c r="Q13" i="9"/>
  <c r="Q10" i="9"/>
  <c r="Q8" i="9"/>
  <c r="C37" i="9"/>
  <c r="E37" i="9"/>
  <c r="G37" i="9"/>
  <c r="G35" i="9"/>
  <c r="G36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5" i="9"/>
  <c r="G14" i="9"/>
  <c r="G13" i="9"/>
  <c r="G10" i="9"/>
  <c r="G8" i="9"/>
  <c r="O34" i="9"/>
  <c r="O28" i="9"/>
  <c r="O26" i="9"/>
  <c r="O25" i="9"/>
  <c r="O24" i="9"/>
  <c r="O22" i="9"/>
  <c r="O21" i="9"/>
  <c r="O20" i="9"/>
  <c r="O19" i="9"/>
  <c r="O18" i="9"/>
  <c r="O17" i="9"/>
  <c r="O16" i="9"/>
  <c r="O15" i="9"/>
  <c r="O14" i="9"/>
  <c r="O13" i="9"/>
  <c r="O10" i="9"/>
  <c r="O8" i="9"/>
  <c r="E34" i="9"/>
  <c r="E28" i="9"/>
  <c r="E26" i="9"/>
  <c r="E25" i="9"/>
  <c r="E24" i="9"/>
  <c r="E22" i="9"/>
  <c r="E21" i="9"/>
  <c r="E20" i="9"/>
  <c r="E19" i="9"/>
  <c r="E18" i="9"/>
  <c r="E17" i="9"/>
  <c r="E16" i="9"/>
  <c r="E15" i="9"/>
  <c r="E14" i="9"/>
  <c r="E10" i="9"/>
  <c r="E8" i="9"/>
  <c r="E13" i="9"/>
  <c r="M19" i="9"/>
  <c r="M8" i="9"/>
  <c r="M23" i="9"/>
  <c r="M24" i="9"/>
  <c r="M22" i="9"/>
  <c r="M21" i="9"/>
  <c r="M17" i="9"/>
  <c r="M16" i="9"/>
  <c r="M15" i="9"/>
  <c r="M13" i="9"/>
  <c r="C19" i="9"/>
  <c r="C17" i="9"/>
  <c r="H30" i="21"/>
  <c r="G30" i="21"/>
  <c r="F30" i="21"/>
  <c r="I26" i="21"/>
  <c r="I27" i="21"/>
  <c r="I28" i="21"/>
  <c r="I29" i="21"/>
  <c r="D30" i="21"/>
  <c r="C30" i="21"/>
  <c r="B30" i="21"/>
  <c r="E29" i="21"/>
  <c r="E28" i="21"/>
  <c r="E26" i="21"/>
  <c r="E27" i="21"/>
  <c r="E12" i="21"/>
  <c r="Q37" i="22"/>
  <c r="O37" i="22"/>
  <c r="M37" i="22"/>
  <c r="K37" i="22"/>
  <c r="Q35" i="22"/>
  <c r="Q36" i="22"/>
  <c r="G37" i="22"/>
  <c r="E37" i="22"/>
  <c r="C37" i="22"/>
  <c r="I36" i="22"/>
  <c r="I30" i="22"/>
  <c r="I31" i="22"/>
  <c r="I32" i="22"/>
  <c r="I33" i="22"/>
  <c r="I34" i="22"/>
  <c r="I35" i="22"/>
  <c r="K34" i="22"/>
  <c r="M34" i="22"/>
  <c r="O34" i="22"/>
  <c r="I14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2" i="22"/>
  <c r="I11" i="22"/>
  <c r="I9" i="22"/>
  <c r="M64" i="2"/>
  <c r="AA64" i="2"/>
  <c r="Y64" i="2"/>
  <c r="W64" i="2"/>
  <c r="S64" i="2"/>
  <c r="Q64" i="2"/>
  <c r="O64" i="2"/>
  <c r="K64" i="2"/>
  <c r="I64" i="2"/>
  <c r="G64" i="2"/>
  <c r="E64" i="2"/>
  <c r="S33" i="2"/>
  <c r="S62" i="2"/>
  <c r="S63" i="2"/>
  <c r="AA62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S61" i="2"/>
  <c r="S28" i="2"/>
  <c r="S27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9" i="2"/>
  <c r="S30" i="2"/>
  <c r="S31" i="2"/>
  <c r="S32" i="2"/>
  <c r="S9" i="2"/>
  <c r="Q34" i="22" l="1"/>
  <c r="I37" i="22"/>
  <c r="S18" i="15"/>
  <c r="S17" i="15"/>
  <c r="S16" i="15"/>
  <c r="S15" i="15"/>
  <c r="S14" i="15"/>
  <c r="S13" i="15"/>
  <c r="S12" i="15"/>
  <c r="S11" i="15"/>
  <c r="S10" i="15"/>
  <c r="S9" i="15"/>
  <c r="S7" i="15"/>
  <c r="O11" i="15"/>
  <c r="I11" i="15"/>
  <c r="M11" i="15"/>
  <c r="M12" i="15"/>
  <c r="M13" i="15"/>
  <c r="O8" i="15"/>
  <c r="O9" i="15"/>
  <c r="O10" i="15"/>
  <c r="O12" i="15"/>
  <c r="O13" i="15"/>
  <c r="O14" i="15"/>
  <c r="O15" i="15"/>
  <c r="O16" i="15"/>
  <c r="O17" i="15"/>
  <c r="O7" i="15"/>
  <c r="M8" i="15"/>
  <c r="M9" i="15"/>
  <c r="M10" i="15"/>
  <c r="M14" i="15"/>
  <c r="M15" i="15"/>
  <c r="M16" i="15"/>
  <c r="I17" i="15"/>
  <c r="M17" i="15" s="1"/>
  <c r="Q18" i="15"/>
  <c r="K18" i="15"/>
  <c r="F10" i="14"/>
  <c r="D10" i="14"/>
  <c r="M10" i="18"/>
  <c r="K10" i="18"/>
  <c r="I10" i="18"/>
  <c r="E10" i="18"/>
  <c r="C10" i="18"/>
  <c r="G10" i="18"/>
  <c r="G9" i="18"/>
  <c r="G8" i="18"/>
  <c r="G7" i="18"/>
  <c r="L8" i="7"/>
  <c r="L9" i="7"/>
  <c r="L7" i="7"/>
  <c r="J11" i="7"/>
  <c r="J9" i="7"/>
  <c r="J8" i="7"/>
  <c r="J7" i="7"/>
  <c r="I24" i="21"/>
  <c r="I25" i="21"/>
  <c r="E25" i="21"/>
  <c r="E24" i="21"/>
  <c r="H26" i="21"/>
  <c r="H27" i="21"/>
  <c r="Q19" i="22"/>
  <c r="Q22" i="22"/>
  <c r="Q25" i="22"/>
  <c r="Q28" i="22"/>
  <c r="Q31" i="22"/>
  <c r="Q11" i="22"/>
  <c r="Q14" i="22"/>
  <c r="Q17" i="22"/>
  <c r="Q23" i="22"/>
  <c r="Q29" i="22"/>
  <c r="Q9" i="22"/>
  <c r="Q12" i="22"/>
  <c r="Q13" i="22"/>
  <c r="Q15" i="22"/>
  <c r="Q16" i="22"/>
  <c r="Q18" i="22"/>
  <c r="Q20" i="22"/>
  <c r="Q21" i="22"/>
  <c r="R29" i="9" s="1"/>
  <c r="Q24" i="22"/>
  <c r="Q26" i="22"/>
  <c r="Q27" i="22"/>
  <c r="Q30" i="22"/>
  <c r="Q32" i="22"/>
  <c r="I15" i="22"/>
  <c r="I16" i="22"/>
  <c r="R28" i="9" l="1"/>
  <c r="Q33" i="22"/>
  <c r="Q10" i="22"/>
  <c r="R14" i="9"/>
  <c r="I18" i="15"/>
  <c r="O18" i="15"/>
  <c r="I7" i="21"/>
  <c r="S8" i="15"/>
  <c r="I8" i="21" l="1"/>
  <c r="I9" i="21"/>
  <c r="R15" i="9" s="1"/>
  <c r="I10" i="21"/>
  <c r="I11" i="21"/>
  <c r="I12" i="21"/>
  <c r="R18" i="9" s="1"/>
  <c r="I13" i="21"/>
  <c r="I14" i="21"/>
  <c r="R19" i="9" s="1"/>
  <c r="I15" i="21"/>
  <c r="R20" i="9" s="1"/>
  <c r="I16" i="21"/>
  <c r="R10" i="9" s="1"/>
  <c r="I17" i="21"/>
  <c r="R21" i="9" s="1"/>
  <c r="I18" i="21"/>
  <c r="R22" i="9" s="1"/>
  <c r="I19" i="21"/>
  <c r="I20" i="21"/>
  <c r="R24" i="9" s="1"/>
  <c r="I21" i="21"/>
  <c r="R25" i="9" s="1"/>
  <c r="I22" i="21"/>
  <c r="R26" i="9" s="1"/>
  <c r="I23" i="21"/>
  <c r="R27" i="9" s="1"/>
  <c r="G26" i="21"/>
  <c r="G27" i="21"/>
  <c r="F26" i="21"/>
  <c r="F27" i="21"/>
  <c r="G33" i="9"/>
  <c r="I13" i="22"/>
  <c r="I10" i="22"/>
  <c r="E11" i="7"/>
  <c r="F11" i="7"/>
  <c r="G11" i="7"/>
  <c r="H11" i="7"/>
  <c r="I11" i="7"/>
  <c r="K11" i="7"/>
  <c r="D9" i="23"/>
  <c r="F9" i="23"/>
  <c r="H9" i="23"/>
  <c r="J9" i="23"/>
  <c r="K9" i="23"/>
  <c r="C9" i="23"/>
  <c r="L9" i="23"/>
  <c r="J10" i="7"/>
  <c r="R23" i="9" l="1"/>
  <c r="I30" i="21"/>
  <c r="R30" i="9"/>
  <c r="R17" i="9"/>
  <c r="L11" i="7"/>
  <c r="D11" i="7"/>
  <c r="E8" i="21" l="1"/>
  <c r="E9" i="21"/>
  <c r="E10" i="21"/>
  <c r="E11" i="21"/>
  <c r="E13" i="21"/>
  <c r="E14" i="21"/>
  <c r="E15" i="21"/>
  <c r="E16" i="21"/>
  <c r="E17" i="21"/>
  <c r="E18" i="21"/>
  <c r="E19" i="21"/>
  <c r="E20" i="21"/>
  <c r="E21" i="21"/>
  <c r="E22" i="21"/>
  <c r="E23" i="21"/>
  <c r="E7" i="21"/>
  <c r="E30" i="21" l="1"/>
  <c r="I8" i="9"/>
  <c r="Q8" i="22" l="1"/>
  <c r="R16" i="9"/>
  <c r="R8" i="9"/>
  <c r="R9" i="9"/>
  <c r="R11" i="9"/>
  <c r="R12" i="9"/>
  <c r="R31" i="9"/>
  <c r="Q33" i="9"/>
  <c r="Q7" i="22"/>
  <c r="I8" i="22"/>
  <c r="I7" i="22"/>
  <c r="M7" i="15" l="1"/>
  <c r="M18" i="15" s="1"/>
  <c r="M8" i="18"/>
  <c r="H8" i="13" s="1"/>
  <c r="M9" i="18"/>
  <c r="H9" i="13" s="1"/>
  <c r="M7" i="18"/>
  <c r="D9" i="13"/>
  <c r="D8" i="13"/>
  <c r="R13" i="9" l="1"/>
  <c r="R37" i="9" s="1"/>
  <c r="H7" i="13"/>
  <c r="U13" i="20"/>
  <c r="K13" i="20"/>
  <c r="E13" i="20"/>
  <c r="Q13" i="20"/>
  <c r="I12" i="20"/>
  <c r="N12" i="20" s="1"/>
  <c r="I10" i="20"/>
  <c r="N10" i="20" s="1"/>
  <c r="N13" i="20" l="1"/>
  <c r="S13" i="20"/>
  <c r="I13" i="20"/>
  <c r="F6" i="8" l="1"/>
  <c r="J6" i="8" l="1"/>
  <c r="J11" i="8" s="1"/>
  <c r="H10" i="13"/>
  <c r="F10" i="8" l="1"/>
  <c r="D7" i="13" l="1"/>
  <c r="D10" i="13" s="1"/>
  <c r="F9" i="8" s="1"/>
  <c r="F11" i="8" l="1"/>
  <c r="H9" i="8" l="1"/>
  <c r="H8" i="8"/>
  <c r="H10" i="8"/>
  <c r="H7" i="8"/>
  <c r="H6" i="8"/>
  <c r="H11" i="8" l="1"/>
</calcChain>
</file>

<file path=xl/sharedStrings.xml><?xml version="1.0" encoding="utf-8"?>
<sst xmlns="http://schemas.openxmlformats.org/spreadsheetml/2006/main" count="408" uniqueCount="167">
  <si>
    <t>-1</t>
  </si>
  <si>
    <t>سرمایه گذاری ها</t>
  </si>
  <si>
    <t>-1-1</t>
  </si>
  <si>
    <t>سرمایه گذاری در سهام و حق تقدم سهام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</si>
  <si>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</si>
  <si>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</si>
  <si>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</si>
  <si>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</si>
  <si>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</si>
  <si>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</si>
  <si>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</si>
  <si>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</si>
  <si>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</si>
  <si>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</si>
  <si>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</si>
  <si>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</si>
  <si>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</si>
  <si>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</si>
  <si>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</si>
  <si>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</si>
  <si>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</si>
  <si>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</si>
  <si>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</si>
  <si>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</si>
  <si>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</si>
  <si>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</si>
  <si>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 خرید</t>
  </si>
  <si>
    <t>موقعیت فروش</t>
  </si>
  <si>
    <t>اطلاعات آماری مرتبط با قراردادهای آتی توسط صندوق سرمایه گذاری: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</si>
  <si>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</si>
  <si>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</si>
  <si>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</si>
  <si>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</si>
  <si>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</si>
  <si>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</si>
  <si>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خاورمیانه نیایش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</si>
  <si>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</si>
  <si>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</si>
  <si>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</si>
  <si>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</si>
  <si>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</si>
  <si>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</si>
  <si>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</si>
  <si>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</si>
  <si>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</si>
  <si>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</si>
  <si>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درآمد حاصل از سرمایه گذاری در سپرده بانکی و گواهی سپرده</t>
  </si>
  <si>
    <t>سایر درآمدها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</si>
  <si>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</si>
  <si>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</si>
  <si>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</si>
  <si>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</si>
  <si>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</si>
  <si>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</si>
  <si>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</si>
  <si>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</si>
  <si>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</si>
  <si>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</si>
  <si>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</si>
  <si>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</si>
  <si>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</si>
  <si>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</si>
  <si>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</si>
  <si>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</si>
  <si>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</si>
  <si>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</si>
  <si>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</si>
  <si>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</si>
  <si>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</si>
  <si>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</si>
  <si>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</si>
  <si>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</si>
  <si>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</si>
  <si>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</si>
  <si>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</si>
  <si>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اختیار</t>
  </si>
  <si>
    <t>ارزش اعمال</t>
  </si>
  <si>
    <t>ارزش دفتری اختیار</t>
  </si>
  <si>
    <t>کارمزد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</si>
  <si>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</si>
  <si>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</si>
  <si>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</si>
  <si>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</si>
  <si>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صورت وضعیت پرتفوی</t>
  </si>
  <si>
    <t xml:space="preserve">صورت وضعیت پرتفوی </t>
  </si>
  <si>
    <t>صورت وضعیت درآمدها</t>
  </si>
  <si>
    <t xml:space="preserve">صورت وضعیت درآمدها </t>
  </si>
  <si>
    <t>2-1</t>
  </si>
  <si>
    <t>2-3</t>
  </si>
  <si>
    <t>2-4</t>
  </si>
  <si>
    <t>2-5</t>
  </si>
  <si>
    <t>2-1-درآمد حاصل از سرمایه­گذاری در سهام و حق تقدم سهام</t>
  </si>
  <si>
    <t>2-4-</t>
  </si>
  <si>
    <t>2-5-</t>
  </si>
  <si>
    <t>بهای تمام شده سهم</t>
  </si>
  <si>
    <t>مالیات اعمال</t>
  </si>
  <si>
    <t>موقعیت خرید</t>
  </si>
  <si>
    <t>1404/11/30</t>
  </si>
  <si>
    <t>برای ماه منتهی به 1404/12/29</t>
  </si>
  <si>
    <t>1404/12/29</t>
  </si>
  <si>
    <t>صندوق سرمایه گذاری بخشی صنایع سورنا- نماد امگا</t>
  </si>
  <si>
    <t>صندوق سرمایه گذاری بخشی صنایع سورنا-نماد امگا</t>
  </si>
  <si>
    <t>صندوق سرمایه گذاری بخشی صنایع سورنا- نماد  امگا</t>
  </si>
  <si>
    <t>برق و انرژی پیوندگستر پارس</t>
  </si>
  <si>
    <t>تولید برق عسلویه  مپنا</t>
  </si>
  <si>
    <t>تولید نیروی برق دماوند</t>
  </si>
  <si>
    <t>مبین انرژی خلیج فارس</t>
  </si>
  <si>
    <t>مدیریت نیروگاهی ایرانیان مپنا</t>
  </si>
  <si>
    <t>سپرده کوتاه مدت بانک گردشگری نیاوران</t>
  </si>
  <si>
    <t>قیمت پایانی</t>
  </si>
  <si>
    <t>قیمت تعدیل شده</t>
  </si>
  <si>
    <t>درصد تعدیل</t>
  </si>
  <si>
    <t>خالص ارزش فروش تعدیل شده</t>
  </si>
  <si>
    <t>سپرده کوتاه‌مدت بانک خاورمیانه نیایش</t>
  </si>
  <si>
    <t>سپرده کوتاه‌مدت بانک ملی شعبه بورس اوراق بهادار</t>
  </si>
  <si>
    <t>سپرده  کوتاه‌مدت بانک گردشگری نیاوران</t>
  </si>
  <si>
    <t>سپرده کوتاه‌مدت بانک گردشگری نیاوران</t>
  </si>
  <si>
    <t>دلیل تعدیل</t>
  </si>
  <si>
    <t>(براساس دستورالعمل نحوه تعیین قیمت خرید و فروش اوراق بهادار در صندوق‌های سرمایه‌گذاری)</t>
  </si>
  <si>
    <t>گروه مپنا</t>
  </si>
  <si>
    <t>ایران‌ ترانسفو</t>
  </si>
  <si>
    <t>موتوژن‌</t>
  </si>
  <si>
    <t>سرمایه‌گذاری‌نیرو</t>
  </si>
  <si>
    <t>توسعه مسیر برق گیلان</t>
  </si>
  <si>
    <t>نیروگاه زاگرس کوثر</t>
  </si>
  <si>
    <t>تولید نیروی برق آبادان</t>
  </si>
  <si>
    <t>شمش طلا GoldBar</t>
  </si>
  <si>
    <t>شمش نقره SilverBar</t>
  </si>
  <si>
    <t>پتروشیمی پردیس</t>
  </si>
  <si>
    <t>سیم و کابل ابهر</t>
  </si>
  <si>
    <t>گواهی تولید برق تجدیدپذیر(برقت0612)</t>
  </si>
  <si>
    <t>گواهی تولید برق تجدیدپذیر(برقت0512)</t>
  </si>
  <si>
    <t>بورس انرژی ایران</t>
  </si>
  <si>
    <t>توسعه مولد نیروگاهی جهرم</t>
  </si>
  <si>
    <t>تولید انرژی برق شمس پاسارگاد</t>
  </si>
  <si>
    <t>تولید برق ماهتاب کهنوج</t>
  </si>
  <si>
    <t>مولد نیروگاهی تجارت فارس</t>
  </si>
  <si>
    <t>مدیریت انرژی امید تابان هور</t>
  </si>
  <si>
    <t>براساس آسیب‌های جنگ و بخشنامه سازمان</t>
  </si>
  <si>
    <t>سپرده کوتاه‌مدت بانک ملی بورس اوراق بهادار</t>
  </si>
  <si>
    <t>ایران ترانسفو</t>
  </si>
  <si>
    <t>سرمایه‌گذاری نیرو</t>
  </si>
  <si>
    <t>سپرده کوتاه مدت بانک ملی بورس اوراق بهادار</t>
  </si>
  <si>
    <t>1405/04/31</t>
  </si>
  <si>
    <t>اوراق بهاداری که ارزش آن ها در تاریخ گزارش تعدیل شده</t>
  </si>
  <si>
    <t>1405/04/08</t>
  </si>
  <si>
    <t>1405/04/27</t>
  </si>
  <si>
    <t>1405/04/29</t>
  </si>
  <si>
    <t>1405/04/07</t>
  </si>
  <si>
    <t>1405/04/02</t>
  </si>
  <si>
    <t>1405/04/22</t>
  </si>
  <si>
    <t xml:space="preserve">	صندوق س.بخشی صنایع سورنا3</t>
  </si>
  <si>
    <t>تولید برق عسلویه مپنا</t>
  </si>
  <si>
    <t>بورس کالای ایران</t>
  </si>
  <si>
    <t xml:space="preserve">	مولد نیروگاهی تجارت فارس</t>
  </si>
  <si>
    <t>صندوق س.بخشی صنایع سورنا3</t>
  </si>
  <si>
    <t>برای ماه منتهی به 1405/05/31</t>
  </si>
  <si>
    <t>1405/05/31</t>
  </si>
  <si>
    <t>1405/05/04</t>
  </si>
  <si>
    <t>سرمایه‌گذاری نیروگاهی ایران</t>
  </si>
  <si>
    <t>سرمایه گذاری تامین اجتماعی</t>
  </si>
  <si>
    <t>نیروترانس‌</t>
  </si>
  <si>
    <t>سرمایه‌گذاری تأمین اجتماعی</t>
  </si>
  <si>
    <t>نیروترانس</t>
  </si>
  <si>
    <t>رمایه‌گذاری نیروگاهی ایران</t>
  </si>
  <si>
    <t>رمایه‌گذاری تأمین اجتماعی</t>
  </si>
  <si>
    <t>تعدیل سهم مبین انرژی خلیج فارس به درصدی بیشتر از دستورالعمل تعدیل قیمت بر اساس بخشنامه سازمان و در راستای شرکت‌های آسیب دیده در جنگ تحمیلی صورت گرفته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</si>
</sst>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#,##0;[Red]#,##0"/>
    <numFmt numFmtId="167" formatCode="#,##0.00;[Red]#,##0.00"/>
  </numFmts>
  <fonts count="21">
    <font>
      <sz val="10"/>
      <color rgb="FF000000"/>
      <name val="Arial"/>
      <charset val="1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b/>
      <sz val="12"/>
      <color rgb="FF1E90FF"/>
      <name val="B Nazanin"/>
      <charset val="178"/>
    </font>
    <font>
      <sz val="12"/>
      <color rgb="FFFF0000"/>
      <name val="B Nazanin"/>
      <charset val="178"/>
    </font>
    <font>
      <b/>
      <sz val="12"/>
      <color rgb="FFFF0000"/>
      <name val="B Nazanin"/>
      <charset val="178"/>
    </font>
    <font>
      <sz val="12"/>
      <color theme="5" tint="-0.249977111117893"/>
      <name val="B Nazanin"/>
      <charset val="178"/>
    </font>
    <font>
      <sz val="12"/>
      <color theme="1"/>
      <name val="B Nazanin"/>
      <charset val="178"/>
    </font>
    <font>
      <sz val="14"/>
      <color rgb="FF000000"/>
      <name val="Arial"/>
      <family val="2"/>
    </font>
    <font>
      <b/>
      <sz val="12"/>
      <color theme="1"/>
      <name val="B Nazanin"/>
      <charset val="178"/>
    </font>
    <font>
      <sz val="13"/>
      <name val="B Nazanin"/>
      <charset val="178"/>
    </font>
    <font>
      <sz val="12"/>
      <name val="B Nazanin"/>
      <charset val="178"/>
    </font>
    <font>
      <sz val="8"/>
      <name val="Arial"/>
      <family val="2"/>
    </font>
    <font>
      <sz val="10"/>
      <color rgb="FF000000"/>
      <name val="Arial"/>
      <family val="2"/>
    </font>
    <font>
      <sz val="10"/>
      <color rgb="FF333333"/>
      <name val="IRANSans"/>
    </font>
    <font>
      <sz val="11"/>
      <color theme="1"/>
      <name val="B Nazanin"/>
      <charset val="178"/>
    </font>
    <font>
      <sz val="11"/>
      <color rgb="FF262626"/>
      <name val="IRANSans"/>
    </font>
    <font>
      <sz val="11"/>
      <name val="B Nazanin"/>
      <charset val="178"/>
    </font>
    <font>
      <b/>
      <sz val="12"/>
      <name val="B Nazanin"/>
      <charset val="178"/>
    </font>
    <font>
      <sz val="10"/>
      <color rgb="FF000000"/>
      <name val="Arial"/>
      <family val="2"/>
    </font>
    <font>
      <sz val="10"/>
      <color rgb="FFFFFFFF"/>
      <name val="IRANSan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rgb="FF000000"/>
      </bottom>
      <diagonal/>
    </border>
  </borders>
  <cellStyleXfs count="3">
    <xf numFmtId="0" fontId="0" fillId="0" borderId="0"/>
    <xf numFmtId="43" fontId="13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223"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3" fontId="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0" fillId="0" borderId="0" xfId="0" applyNumberFormat="1" applyAlignment="1">
      <alignment horizontal="left"/>
    </xf>
    <xf numFmtId="38" fontId="2" fillId="0" borderId="2" xfId="0" applyNumberFormat="1" applyFont="1" applyBorder="1" applyAlignment="1">
      <alignment horizontal="center" vertical="center"/>
    </xf>
    <xf numFmtId="38" fontId="2" fillId="0" borderId="0" xfId="0" applyNumberFormat="1" applyFont="1" applyAlignment="1">
      <alignment horizontal="center" vertical="center"/>
    </xf>
    <xf numFmtId="38" fontId="1" fillId="0" borderId="5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left"/>
    </xf>
    <xf numFmtId="10" fontId="2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1" fontId="2" fillId="0" borderId="0" xfId="0" applyNumberFormat="1" applyFont="1" applyAlignment="1">
      <alignment horizontal="center" vertical="center"/>
    </xf>
    <xf numFmtId="3" fontId="16" fillId="0" borderId="0" xfId="0" applyNumberFormat="1" applyFont="1" applyAlignment="1">
      <alignment horizontal="left"/>
    </xf>
    <xf numFmtId="164" fontId="2" fillId="0" borderId="0" xfId="1" applyNumberFormat="1" applyFont="1" applyAlignment="1">
      <alignment horizontal="left"/>
    </xf>
    <xf numFmtId="3" fontId="1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left"/>
    </xf>
    <xf numFmtId="38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38" fontId="1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 shrinkToFit="1" readingOrder="2"/>
    </xf>
    <xf numFmtId="165" fontId="2" fillId="0" borderId="0" xfId="0" applyNumberFormat="1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Alignment="1">
      <alignment horizontal="center" vertical="center"/>
    </xf>
    <xf numFmtId="164" fontId="2" fillId="0" borderId="0" xfId="1" applyNumberFormat="1" applyFont="1" applyFill="1" applyAlignment="1">
      <alignment horizontal="center" vertical="center" wrapText="1"/>
    </xf>
    <xf numFmtId="38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4" fontId="7" fillId="0" borderId="0" xfId="1" applyNumberFormat="1" applyFont="1" applyFill="1" applyAlignment="1">
      <alignment horizontal="center" vertical="center"/>
    </xf>
    <xf numFmtId="37" fontId="1" fillId="0" borderId="7" xfId="1" applyNumberFormat="1" applyFont="1" applyFill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8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38" fontId="2" fillId="0" borderId="0" xfId="0" applyNumberFormat="1" applyFont="1" applyAlignment="1">
      <alignment horizontal="left"/>
    </xf>
    <xf numFmtId="3" fontId="1" fillId="0" borderId="12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166" fontId="2" fillId="0" borderId="0" xfId="1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6" fontId="14" fillId="0" borderId="0" xfId="0" applyNumberFormat="1" applyFont="1" applyAlignment="1">
      <alignment horizontal="left"/>
    </xf>
    <xf numFmtId="166" fontId="16" fillId="0" borderId="0" xfId="0" applyNumberFormat="1" applyFont="1" applyAlignment="1">
      <alignment horizontal="left"/>
    </xf>
    <xf numFmtId="0" fontId="7" fillId="0" borderId="2" xfId="0" applyFont="1" applyBorder="1" applyAlignment="1">
      <alignment horizontal="center" vertical="center"/>
    </xf>
    <xf numFmtId="38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9" fontId="2" fillId="0" borderId="0" xfId="2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3" fontId="1" fillId="0" borderId="7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38" fontId="1" fillId="0" borderId="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38" fontId="1" fillId="0" borderId="2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8" fontId="0" fillId="0" borderId="0" xfId="0" applyNumberFormat="1" applyAlignment="1">
      <alignment horizontal="left"/>
    </xf>
    <xf numFmtId="164" fontId="2" fillId="0" borderId="0" xfId="1" applyNumberFormat="1" applyFont="1" applyFill="1" applyBorder="1" applyAlignment="1">
      <alignment horizontal="center" vertical="center"/>
    </xf>
    <xf numFmtId="37" fontId="1" fillId="0" borderId="8" xfId="1" applyNumberFormat="1" applyFont="1" applyFill="1" applyBorder="1" applyAlignment="1">
      <alignment horizontal="center" vertical="center" wrapText="1"/>
    </xf>
    <xf numFmtId="164" fontId="1" fillId="0" borderId="3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Fill="1" applyAlignment="1">
      <alignment horizontal="right" vertical="center"/>
    </xf>
    <xf numFmtId="37" fontId="7" fillId="0" borderId="0" xfId="1" applyNumberFormat="1" applyFont="1" applyFill="1" applyBorder="1" applyAlignment="1">
      <alignment horizontal="center" vertical="center"/>
    </xf>
    <xf numFmtId="37" fontId="2" fillId="0" borderId="0" xfId="1" applyNumberFormat="1" applyFont="1" applyFill="1" applyBorder="1" applyAlignment="1">
      <alignment horizontal="center" vertical="center"/>
    </xf>
    <xf numFmtId="37" fontId="4" fillId="0" borderId="2" xfId="1" applyNumberFormat="1" applyFont="1" applyFill="1" applyBorder="1" applyAlignment="1">
      <alignment horizontal="center" vertical="center" wrapText="1"/>
    </xf>
    <xf numFmtId="37" fontId="7" fillId="0" borderId="0" xfId="1" applyNumberFormat="1" applyFont="1" applyFill="1" applyBorder="1" applyAlignment="1">
      <alignment horizontal="center" vertical="center" wrapText="1"/>
    </xf>
    <xf numFmtId="37" fontId="4" fillId="0" borderId="0" xfId="1" applyNumberFormat="1" applyFont="1" applyFill="1" applyBorder="1" applyAlignment="1">
      <alignment horizontal="center" vertical="center" wrapText="1"/>
    </xf>
    <xf numFmtId="37" fontId="4" fillId="0" borderId="0" xfId="1" applyNumberFormat="1" applyFont="1" applyFill="1" applyBorder="1" applyAlignment="1">
      <alignment horizontal="center" vertical="center"/>
    </xf>
    <xf numFmtId="164" fontId="1" fillId="0" borderId="7" xfId="1" applyNumberFormat="1" applyFont="1" applyFill="1" applyBorder="1" applyAlignment="1">
      <alignment horizontal="center" vertical="center"/>
    </xf>
    <xf numFmtId="164" fontId="5" fillId="0" borderId="7" xfId="1" applyNumberFormat="1" applyFont="1" applyFill="1" applyBorder="1" applyAlignment="1">
      <alignment horizontal="center" vertical="center"/>
    </xf>
    <xf numFmtId="37" fontId="5" fillId="0" borderId="7" xfId="1" applyNumberFormat="1" applyFont="1" applyFill="1" applyBorder="1" applyAlignment="1">
      <alignment horizontal="center" vertical="center"/>
    </xf>
    <xf numFmtId="37" fontId="2" fillId="0" borderId="0" xfId="1" applyNumberFormat="1" applyFont="1" applyFill="1" applyAlignment="1">
      <alignment horizontal="center" vertical="center"/>
    </xf>
    <xf numFmtId="0" fontId="7" fillId="0" borderId="0" xfId="0" applyFont="1" applyAlignment="1">
      <alignment horizontal="right" vertical="center"/>
    </xf>
    <xf numFmtId="166" fontId="2" fillId="0" borderId="2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left"/>
    </xf>
    <xf numFmtId="38" fontId="1" fillId="0" borderId="3" xfId="0" applyNumberFormat="1" applyFont="1" applyBorder="1" applyAlignment="1">
      <alignment horizontal="center" vertical="center"/>
    </xf>
    <xf numFmtId="166" fontId="1" fillId="0" borderId="3" xfId="0" applyNumberFormat="1" applyFont="1" applyBorder="1" applyAlignment="1">
      <alignment horizontal="center" vertical="center"/>
    </xf>
    <xf numFmtId="166" fontId="2" fillId="0" borderId="0" xfId="1" applyNumberFormat="1" applyFont="1" applyFill="1" applyBorder="1" applyAlignment="1">
      <alignment horizontal="center" vertical="center"/>
    </xf>
    <xf numFmtId="166" fontId="7" fillId="0" borderId="0" xfId="1" applyNumberFormat="1" applyFont="1" applyFill="1" applyBorder="1" applyAlignment="1">
      <alignment horizontal="center" vertical="center"/>
    </xf>
    <xf numFmtId="166" fontId="2" fillId="0" borderId="0" xfId="1" applyNumberFormat="1" applyFont="1" applyFill="1" applyAlignment="1">
      <alignment horizontal="center" vertical="center"/>
    </xf>
    <xf numFmtId="166" fontId="1" fillId="0" borderId="5" xfId="1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left"/>
    </xf>
    <xf numFmtId="0" fontId="18" fillId="0" borderId="0" xfId="0" applyFont="1" applyAlignment="1">
      <alignment horizontal="right" vertical="center"/>
    </xf>
    <xf numFmtId="49" fontId="18" fillId="0" borderId="0" xfId="0" applyNumberFormat="1" applyFont="1" applyAlignment="1">
      <alignment horizontal="right" vertical="center" readingOrder="2"/>
    </xf>
    <xf numFmtId="0" fontId="18" fillId="0" borderId="0" xfId="0" applyFont="1" applyAlignment="1">
      <alignment horizontal="center" vertical="center"/>
    </xf>
    <xf numFmtId="37" fontId="9" fillId="0" borderId="7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167" fontId="1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38" fontId="7" fillId="0" borderId="0" xfId="1" applyNumberFormat="1" applyFont="1" applyFill="1" applyBorder="1" applyAlignment="1">
      <alignment horizontal="center" vertical="center" wrapText="1"/>
    </xf>
    <xf numFmtId="164" fontId="1" fillId="0" borderId="8" xfId="1" applyNumberFormat="1" applyFont="1" applyFill="1" applyBorder="1" applyAlignment="1">
      <alignment horizontal="center" vertical="center" wrapText="1"/>
    </xf>
    <xf numFmtId="164" fontId="2" fillId="0" borderId="10" xfId="1" applyNumberFormat="1" applyFont="1" applyFill="1" applyBorder="1" applyAlignment="1">
      <alignment horizontal="center" vertical="center"/>
    </xf>
    <xf numFmtId="38" fontId="7" fillId="0" borderId="0" xfId="1" applyNumberFormat="1" applyFont="1" applyFill="1" applyAlignment="1">
      <alignment horizontal="center" vertical="center" wrapText="1"/>
    </xf>
    <xf numFmtId="37" fontId="4" fillId="0" borderId="10" xfId="1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38" fontId="9" fillId="0" borderId="2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38" fontId="9" fillId="0" borderId="8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7" fontId="7" fillId="0" borderId="0" xfId="0" applyNumberFormat="1" applyFont="1" applyAlignment="1">
      <alignment horizontal="center" vertical="center"/>
    </xf>
    <xf numFmtId="3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38" fontId="11" fillId="0" borderId="0" xfId="0" applyNumberFormat="1" applyFont="1" applyAlignment="1">
      <alignment horizontal="center" vertical="center"/>
    </xf>
    <xf numFmtId="38" fontId="9" fillId="0" borderId="5" xfId="0" applyNumberFormat="1" applyFont="1" applyBorder="1" applyAlignment="1">
      <alignment horizontal="center" vertical="center"/>
    </xf>
    <xf numFmtId="38" fontId="5" fillId="0" borderId="0" xfId="0" applyNumberFormat="1" applyFont="1" applyAlignment="1">
      <alignment horizontal="center" vertical="center"/>
    </xf>
    <xf numFmtId="38" fontId="9" fillId="0" borderId="10" xfId="0" applyNumberFormat="1" applyFont="1" applyBorder="1" applyAlignment="1">
      <alignment horizontal="center" vertical="center"/>
    </xf>
    <xf numFmtId="38" fontId="5" fillId="0" borderId="5" xfId="0" applyNumberFormat="1" applyFont="1" applyBorder="1" applyAlignment="1">
      <alignment horizontal="center" vertical="center"/>
    </xf>
    <xf numFmtId="38" fontId="1" fillId="0" borderId="8" xfId="0" applyNumberFormat="1" applyFont="1" applyBorder="1" applyAlignment="1">
      <alignment horizontal="center" vertical="center" wrapText="1"/>
    </xf>
    <xf numFmtId="38" fontId="18" fillId="0" borderId="7" xfId="0" applyNumberFormat="1" applyFont="1" applyBorder="1" applyAlignment="1">
      <alignment horizontal="center" vertical="center"/>
    </xf>
    <xf numFmtId="164" fontId="2" fillId="0" borderId="0" xfId="1" applyNumberFormat="1" applyFont="1" applyFill="1" applyAlignment="1">
      <alignment horizontal="right" vertical="center" readingOrder="1"/>
    </xf>
    <xf numFmtId="164" fontId="7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3" fontId="11" fillId="0" borderId="0" xfId="0" applyNumberFormat="1" applyFont="1" applyAlignment="1">
      <alignment horizontal="left"/>
    </xf>
    <xf numFmtId="38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38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8" fontId="5" fillId="0" borderId="0" xfId="0" applyNumberFormat="1" applyFont="1" applyAlignment="1">
      <alignment horizontal="left"/>
    </xf>
    <xf numFmtId="38" fontId="18" fillId="0" borderId="0" xfId="0" applyNumberFormat="1" applyFont="1" applyAlignment="1">
      <alignment horizontal="left"/>
    </xf>
    <xf numFmtId="38" fontId="11" fillId="0" borderId="10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left"/>
    </xf>
    <xf numFmtId="3" fontId="7" fillId="0" borderId="0" xfId="0" applyNumberFormat="1" applyFont="1" applyAlignment="1">
      <alignment horizontal="center" vertical="center" wrapText="1"/>
    </xf>
    <xf numFmtId="3" fontId="15" fillId="0" borderId="0" xfId="0" applyNumberFormat="1" applyFont="1"/>
    <xf numFmtId="3" fontId="15" fillId="0" borderId="0" xfId="0" applyNumberFormat="1" applyFont="1" applyAlignment="1">
      <alignment horizontal="center" vertical="center" wrapText="1"/>
    </xf>
    <xf numFmtId="3" fontId="1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38" fontId="11" fillId="0" borderId="2" xfId="0" applyNumberFormat="1" applyFont="1" applyBorder="1" applyAlignment="1">
      <alignment horizontal="center" vertical="center"/>
    </xf>
    <xf numFmtId="2" fontId="2" fillId="0" borderId="0" xfId="2" applyNumberFormat="1" applyFont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1" fontId="1" fillId="0" borderId="5" xfId="2" applyNumberFormat="1" applyFont="1" applyFill="1" applyBorder="1" applyAlignment="1">
      <alignment horizontal="center" vertical="center"/>
    </xf>
    <xf numFmtId="3" fontId="20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top"/>
    </xf>
    <xf numFmtId="166" fontId="1" fillId="0" borderId="2" xfId="0" applyNumberFormat="1" applyFont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6" fontId="1" fillId="0" borderId="2" xfId="1" applyNumberFormat="1" applyFont="1" applyFill="1" applyBorder="1" applyAlignment="1">
      <alignment horizontal="center" vertical="center"/>
    </xf>
    <xf numFmtId="166" fontId="1" fillId="0" borderId="4" xfId="1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 wrapText="1"/>
    </xf>
    <xf numFmtId="166" fontId="1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top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3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38" fontId="9" fillId="0" borderId="2" xfId="0" applyNumberFormat="1" applyFont="1" applyBorder="1" applyAlignment="1">
      <alignment horizontal="center" vertical="center"/>
    </xf>
    <xf numFmtId="38" fontId="9" fillId="0" borderId="4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readingOrder="2"/>
    </xf>
    <xf numFmtId="0" fontId="9" fillId="0" borderId="1" xfId="0" applyFont="1" applyBorder="1" applyAlignment="1">
      <alignment horizontal="center" vertical="center"/>
    </xf>
    <xf numFmtId="164" fontId="1" fillId="0" borderId="0" xfId="1" applyNumberFormat="1" applyFont="1" applyFill="1" applyAlignment="1">
      <alignment horizontal="center" vertical="center"/>
    </xf>
    <xf numFmtId="164" fontId="18" fillId="0" borderId="0" xfId="1" applyNumberFormat="1" applyFont="1" applyFill="1" applyAlignment="1">
      <alignment horizontal="right" vertical="center"/>
    </xf>
    <xf numFmtId="164" fontId="1" fillId="0" borderId="4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FFFF99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C6"/>
  <sheetViews>
    <sheetView rightToLeft="1" tabSelected="1" view="pageBreakPreview" zoomScaleNormal="100" zoomScaleSheetLayoutView="100" workbookViewId="0">
      <selection activeCell="F8" sqref="F8"/>
    </sheetView>
  </sheetViews>
  <sheetFormatPr defaultRowHeight="50.1" customHeight="1"/>
  <cols>
    <col min="1" max="1" width="22.28515625" style="3" customWidth="1"/>
    <col min="2" max="2" width="44" style="3" customWidth="1"/>
    <col min="3" max="3" width="31.140625" style="3" customWidth="1"/>
  </cols>
  <sheetData>
    <row r="1" spans="1:3" s="13" customFormat="1" ht="50.1" customHeight="1"/>
    <row r="2" spans="1:3" s="13" customFormat="1" ht="50.1" customHeight="1"/>
    <row r="3" spans="1:3" s="13" customFormat="1" ht="50.1" customHeight="1"/>
    <row r="4" spans="1:3" ht="50.1" customHeight="1">
      <c r="A4" s="180" t="s">
        <v>100</v>
      </c>
      <c r="B4" s="180"/>
      <c r="C4" s="180"/>
    </row>
    <row r="5" spans="1:3" ht="50.1" customHeight="1">
      <c r="A5" s="180" t="s">
        <v>84</v>
      </c>
      <c r="B5" s="180"/>
      <c r="C5" s="180"/>
    </row>
    <row r="6" spans="1:3" ht="50.1" customHeight="1">
      <c r="A6" s="180" t="s">
        <v>156</v>
      </c>
      <c r="B6" s="180"/>
      <c r="C6" s="180"/>
    </row>
  </sheetData>
  <mergeCells count="3">
    <mergeCell ref="A6:C6"/>
    <mergeCell ref="A4:C4"/>
    <mergeCell ref="A5:C5"/>
  </mergeCells>
  <pageMargins left="0.39" right="0.39" top="0.39" bottom="0.39" header="0" footer="0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AE69"/>
  <sheetViews>
    <sheetView rightToLeft="1" view="pageBreakPreview" zoomScaleNormal="100" zoomScaleSheetLayoutView="100" workbookViewId="0">
      <selection activeCell="AC3" sqref="AC3"/>
    </sheetView>
  </sheetViews>
  <sheetFormatPr defaultRowHeight="30" customHeight="1"/>
  <cols>
    <col min="1" max="1" width="4.42578125" style="3" customWidth="1"/>
    <col min="2" max="2" width="2.5703125" style="3" customWidth="1"/>
    <col min="3" max="3" width="24.5703125" style="3" customWidth="1"/>
    <col min="4" max="4" width="1.28515625" style="3" customWidth="1"/>
    <col min="5" max="5" width="19.5703125" style="64" customWidth="1"/>
    <col min="6" max="6" width="1.28515625" style="3" customWidth="1"/>
    <col min="7" max="7" width="22.5703125" style="65" customWidth="1"/>
    <col min="8" max="8" width="1.28515625" style="65" customWidth="1"/>
    <col min="9" max="9" width="20.5703125" style="65" customWidth="1"/>
    <col min="10" max="10" width="1.28515625" style="3" customWidth="1"/>
    <col min="11" max="11" width="14.28515625" style="3" customWidth="1"/>
    <col min="12" max="12" width="1.28515625" style="3" customWidth="1"/>
    <col min="13" max="13" width="18.42578125" style="3" customWidth="1"/>
    <col min="14" max="14" width="1.28515625" style="3" customWidth="1"/>
    <col min="15" max="15" width="17.42578125" style="23" customWidth="1"/>
    <col min="16" max="16" width="1.28515625" style="3" customWidth="1"/>
    <col min="17" max="17" width="18.140625" style="65" customWidth="1"/>
    <col min="18" max="18" width="1.28515625" style="3" customWidth="1"/>
    <col min="19" max="19" width="15.5703125" style="3" customWidth="1"/>
    <col min="20" max="20" width="1.28515625" style="3" customWidth="1"/>
    <col min="21" max="21" width="13" style="65" customWidth="1"/>
    <col min="22" max="22" width="1.28515625" style="65" customWidth="1"/>
    <col min="23" max="23" width="21" style="65" customWidth="1"/>
    <col min="24" max="24" width="1.28515625" style="65" customWidth="1"/>
    <col min="25" max="25" width="21.28515625" style="65" customWidth="1"/>
    <col min="26" max="26" width="1.28515625" style="3" customWidth="1"/>
    <col min="27" max="27" width="18.5703125" style="3" customWidth="1"/>
    <col min="28" max="28" width="0.28515625" style="12" customWidth="1"/>
    <col min="29" max="29" width="12.140625" style="12" bestFit="1" customWidth="1"/>
    <col min="30" max="30" width="17.140625" style="12" bestFit="1" customWidth="1"/>
    <col min="31" max="31" width="17" style="12" bestFit="1" customWidth="1"/>
    <col min="32" max="16384" width="9.140625" style="12"/>
  </cols>
  <sheetData>
    <row r="1" spans="1:31" ht="30" customHeight="1">
      <c r="A1" s="180" t="s">
        <v>101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</row>
    <row r="2" spans="1:31" ht="30" customHeight="1">
      <c r="A2" s="180" t="s">
        <v>84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</row>
    <row r="3" spans="1:31" ht="30" customHeight="1">
      <c r="A3" s="180" t="s">
        <v>156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</row>
    <row r="4" spans="1:31" ht="30" customHeight="1">
      <c r="A4" s="108" t="s">
        <v>0</v>
      </c>
      <c r="B4" s="188" t="s">
        <v>1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</row>
    <row r="5" spans="1:31" ht="30" customHeight="1">
      <c r="A5" s="189" t="s">
        <v>2</v>
      </c>
      <c r="B5" s="189"/>
      <c r="C5" s="188" t="s">
        <v>3</v>
      </c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</row>
    <row r="6" spans="1:31" ht="30" customHeight="1">
      <c r="E6" s="190" t="s">
        <v>143</v>
      </c>
      <c r="F6" s="190"/>
      <c r="G6" s="190"/>
      <c r="H6" s="190"/>
      <c r="I6" s="190"/>
      <c r="K6" s="190" t="s">
        <v>4</v>
      </c>
      <c r="L6" s="190"/>
      <c r="M6" s="190"/>
      <c r="N6" s="190"/>
      <c r="O6" s="190"/>
      <c r="P6" s="190"/>
      <c r="Q6" s="190"/>
      <c r="S6" s="190" t="s">
        <v>157</v>
      </c>
      <c r="T6" s="190"/>
      <c r="U6" s="190"/>
      <c r="V6" s="190"/>
      <c r="W6" s="190"/>
      <c r="X6" s="190"/>
      <c r="Y6" s="190"/>
      <c r="Z6" s="190"/>
      <c r="AA6" s="190"/>
    </row>
    <row r="7" spans="1:31" ht="25.5" customHeight="1">
      <c r="A7" s="180" t="s">
        <v>7</v>
      </c>
      <c r="B7" s="180"/>
      <c r="C7" s="180"/>
      <c r="E7" s="191" t="s">
        <v>8</v>
      </c>
      <c r="F7" s="4"/>
      <c r="G7" s="184" t="s">
        <v>9</v>
      </c>
      <c r="H7" s="97"/>
      <c r="I7" s="184" t="s">
        <v>10</v>
      </c>
      <c r="K7" s="193" t="s">
        <v>5</v>
      </c>
      <c r="L7" s="193"/>
      <c r="M7" s="193"/>
      <c r="N7" s="4"/>
      <c r="O7" s="193" t="s">
        <v>6</v>
      </c>
      <c r="P7" s="193"/>
      <c r="Q7" s="193"/>
      <c r="S7" s="194" t="s">
        <v>8</v>
      </c>
      <c r="T7" s="4"/>
      <c r="U7" s="195" t="s">
        <v>12</v>
      </c>
      <c r="V7" s="97"/>
      <c r="W7" s="184" t="s">
        <v>9</v>
      </c>
      <c r="X7" s="97"/>
      <c r="Y7" s="184" t="s">
        <v>10</v>
      </c>
      <c r="Z7" s="4"/>
      <c r="AA7" s="186" t="s">
        <v>13</v>
      </c>
    </row>
    <row r="8" spans="1:31" ht="30" customHeight="1">
      <c r="A8" s="190"/>
      <c r="B8" s="190"/>
      <c r="C8" s="190"/>
      <c r="E8" s="192"/>
      <c r="G8" s="185"/>
      <c r="I8" s="185"/>
      <c r="K8" s="2" t="s">
        <v>8</v>
      </c>
      <c r="L8" s="4"/>
      <c r="M8" s="2" t="s">
        <v>9</v>
      </c>
      <c r="O8" s="99" t="s">
        <v>8</v>
      </c>
      <c r="P8" s="4"/>
      <c r="Q8" s="100" t="s">
        <v>11</v>
      </c>
      <c r="S8" s="190"/>
      <c r="U8" s="196"/>
      <c r="W8" s="185"/>
      <c r="Y8" s="185"/>
      <c r="AA8" s="187"/>
      <c r="AC8" s="25"/>
    </row>
    <row r="9" spans="1:31" ht="30" customHeight="1">
      <c r="A9" s="197" t="s">
        <v>119</v>
      </c>
      <c r="B9" s="197"/>
      <c r="C9" s="197"/>
      <c r="E9" s="101">
        <v>9259938</v>
      </c>
      <c r="G9" s="65">
        <v>147538180549</v>
      </c>
      <c r="I9" s="65">
        <v>190750326181</v>
      </c>
      <c r="K9" s="7">
        <v>5304456</v>
      </c>
      <c r="M9" s="7">
        <v>126871226915</v>
      </c>
      <c r="O9" s="23">
        <v>-108984</v>
      </c>
      <c r="Q9" s="65">
        <v>2247606912</v>
      </c>
      <c r="S9" s="65">
        <f>E9+K9+O9</f>
        <v>14455410</v>
      </c>
      <c r="U9" s="116">
        <v>29420</v>
      </c>
      <c r="W9" s="65">
        <v>272672970235</v>
      </c>
      <c r="Y9" s="65">
        <v>421990762006</v>
      </c>
      <c r="AA9" s="115">
        <f>(Y9/3620218228023)*100</f>
        <v>11.656500670028642</v>
      </c>
      <c r="AC9" s="25"/>
      <c r="AD9" s="105"/>
      <c r="AE9" s="98"/>
    </row>
    <row r="10" spans="1:31" ht="30" customHeight="1">
      <c r="A10" s="181" t="s">
        <v>120</v>
      </c>
      <c r="B10" s="181"/>
      <c r="C10" s="181"/>
      <c r="E10" s="101">
        <v>41506699</v>
      </c>
      <c r="G10" s="65">
        <v>116533695803</v>
      </c>
      <c r="I10" s="65">
        <v>114784970128</v>
      </c>
      <c r="K10" s="7">
        <v>0</v>
      </c>
      <c r="M10" s="7">
        <v>0</v>
      </c>
      <c r="O10" s="23">
        <v>-26410816</v>
      </c>
      <c r="Q10" s="65">
        <v>74407821717</v>
      </c>
      <c r="S10" s="65">
        <f t="shared" ref="S10:S32" si="0">E10+K10+O10</f>
        <v>15095883</v>
      </c>
      <c r="U10" s="116">
        <v>3110</v>
      </c>
      <c r="W10" s="65">
        <v>42383014770</v>
      </c>
      <c r="Y10" s="65">
        <v>46585286574</v>
      </c>
      <c r="AA10" s="115">
        <f t="shared" ref="AA10:AA62" si="1">(Y10/3620218228023)*100</f>
        <v>1.2868087954863485</v>
      </c>
      <c r="AC10" s="25"/>
      <c r="AD10" s="105"/>
      <c r="AE10" s="98"/>
    </row>
    <row r="11" spans="1:31" ht="30" hidden="1" customHeight="1">
      <c r="A11" s="181" t="s">
        <v>121</v>
      </c>
      <c r="B11" s="181"/>
      <c r="C11" s="181"/>
      <c r="E11" s="101">
        <v>0</v>
      </c>
      <c r="G11" s="65">
        <v>0</v>
      </c>
      <c r="I11" s="65">
        <v>0</v>
      </c>
      <c r="K11" s="7"/>
      <c r="M11" s="7"/>
      <c r="S11" s="65">
        <f t="shared" si="0"/>
        <v>0</v>
      </c>
      <c r="U11" s="116"/>
      <c r="AA11" s="115">
        <f t="shared" si="1"/>
        <v>0</v>
      </c>
      <c r="AC11" s="25"/>
      <c r="AD11" s="105"/>
      <c r="AE11" s="98"/>
    </row>
    <row r="12" spans="1:31" ht="30" customHeight="1">
      <c r="A12" s="181" t="s">
        <v>122</v>
      </c>
      <c r="B12" s="181"/>
      <c r="C12" s="181"/>
      <c r="E12" s="101">
        <v>24835592</v>
      </c>
      <c r="G12" s="65">
        <v>70648721485</v>
      </c>
      <c r="I12" s="65">
        <v>57173181867</v>
      </c>
      <c r="K12" s="7">
        <v>0</v>
      </c>
      <c r="M12" s="7">
        <v>0</v>
      </c>
      <c r="O12" s="23">
        <v>0</v>
      </c>
      <c r="Q12" s="65">
        <v>0</v>
      </c>
      <c r="S12" s="65">
        <f t="shared" si="0"/>
        <v>24835592</v>
      </c>
      <c r="U12" s="116">
        <v>2586</v>
      </c>
      <c r="W12" s="65">
        <v>70648721485</v>
      </c>
      <c r="Y12" s="65">
        <v>63728382892</v>
      </c>
      <c r="AA12" s="115">
        <f t="shared" si="1"/>
        <v>1.7603464453799529</v>
      </c>
      <c r="AC12" s="25"/>
      <c r="AD12" s="105"/>
      <c r="AE12" s="98"/>
    </row>
    <row r="13" spans="1:31" ht="30" customHeight="1">
      <c r="A13" s="181" t="s">
        <v>152</v>
      </c>
      <c r="B13" s="181"/>
      <c r="C13" s="181"/>
      <c r="E13" s="102">
        <v>32848302</v>
      </c>
      <c r="G13" s="65">
        <v>172845042865</v>
      </c>
      <c r="I13" s="65">
        <v>149608225431</v>
      </c>
      <c r="K13" s="7">
        <v>0</v>
      </c>
      <c r="M13" s="7">
        <v>0</v>
      </c>
      <c r="O13" s="23">
        <v>-4867440</v>
      </c>
      <c r="Q13" s="65">
        <v>25290207787</v>
      </c>
      <c r="S13" s="65">
        <f t="shared" si="0"/>
        <v>27980862</v>
      </c>
      <c r="U13" s="116">
        <v>6690</v>
      </c>
      <c r="W13" s="65">
        <v>147232976970</v>
      </c>
      <c r="Y13" s="65">
        <v>185744972877</v>
      </c>
      <c r="AA13" s="115">
        <f t="shared" si="1"/>
        <v>5.1307672957172885</v>
      </c>
      <c r="AC13" s="25"/>
      <c r="AD13" s="105"/>
      <c r="AE13" s="98"/>
    </row>
    <row r="14" spans="1:31" ht="30" customHeight="1">
      <c r="A14" s="181" t="s">
        <v>106</v>
      </c>
      <c r="B14" s="181"/>
      <c r="C14" s="181"/>
      <c r="E14" s="101">
        <v>1102489</v>
      </c>
      <c r="G14" s="65">
        <v>16101748782</v>
      </c>
      <c r="I14" s="65">
        <v>10154199467</v>
      </c>
      <c r="K14" s="3">
        <v>0</v>
      </c>
      <c r="M14" s="3">
        <v>0</v>
      </c>
      <c r="O14" s="23">
        <v>0</v>
      </c>
      <c r="Q14" s="65">
        <v>0</v>
      </c>
      <c r="S14" s="65">
        <f t="shared" si="0"/>
        <v>1102489</v>
      </c>
      <c r="U14" s="116">
        <v>9282</v>
      </c>
      <c r="W14" s="65">
        <v>16101748782</v>
      </c>
      <c r="Y14" s="65">
        <v>10154199467</v>
      </c>
      <c r="AA14" s="115">
        <f t="shared" si="1"/>
        <v>0.28048583890328638</v>
      </c>
      <c r="AC14" s="25"/>
      <c r="AD14" s="105"/>
      <c r="AE14" s="98"/>
    </row>
    <row r="15" spans="1:31" ht="30" customHeight="1">
      <c r="A15" s="181" t="s">
        <v>105</v>
      </c>
      <c r="B15" s="181"/>
      <c r="C15" s="181"/>
      <c r="E15" s="103">
        <v>34965865</v>
      </c>
      <c r="G15" s="65">
        <v>335034717628</v>
      </c>
      <c r="I15" s="65">
        <v>344943445061</v>
      </c>
      <c r="K15" s="7">
        <v>800000</v>
      </c>
      <c r="M15" s="7">
        <v>8333976866</v>
      </c>
      <c r="O15" s="23">
        <v>-4568999</v>
      </c>
      <c r="Q15" s="65">
        <v>47533013809</v>
      </c>
      <c r="S15" s="65">
        <f t="shared" si="0"/>
        <v>31196866</v>
      </c>
      <c r="U15" s="116">
        <v>13320</v>
      </c>
      <c r="W15" s="65">
        <v>299565107133</v>
      </c>
      <c r="Y15" s="65">
        <v>412330113488</v>
      </c>
      <c r="AA15" s="115">
        <f t="shared" si="1"/>
        <v>11.389648013378832</v>
      </c>
      <c r="AC15" s="25"/>
      <c r="AD15" s="105"/>
      <c r="AE15" s="98"/>
    </row>
    <row r="16" spans="1:31" ht="30" customHeight="1">
      <c r="A16" s="181" t="s">
        <v>123</v>
      </c>
      <c r="B16" s="181"/>
      <c r="C16" s="181"/>
      <c r="E16" s="101">
        <v>5187877</v>
      </c>
      <c r="G16" s="65">
        <v>99901174223</v>
      </c>
      <c r="I16" s="65">
        <v>107331102720</v>
      </c>
      <c r="K16" s="7">
        <v>355173</v>
      </c>
      <c r="M16" s="7">
        <v>7680073350</v>
      </c>
      <c r="O16" s="23">
        <v>-17192</v>
      </c>
      <c r="Q16" s="65">
        <v>367107202</v>
      </c>
      <c r="S16" s="65">
        <f t="shared" si="0"/>
        <v>5525858</v>
      </c>
      <c r="U16" s="116">
        <v>26710</v>
      </c>
      <c r="W16" s="65">
        <v>107249687159</v>
      </c>
      <c r="Y16" s="65">
        <v>146454752673</v>
      </c>
      <c r="AA16" s="115">
        <f t="shared" si="1"/>
        <v>4.0454675229061783</v>
      </c>
      <c r="AC16" s="25"/>
      <c r="AD16" s="105"/>
      <c r="AE16" s="98"/>
    </row>
    <row r="17" spans="1:31" ht="30" customHeight="1">
      <c r="A17" s="181" t="s">
        <v>107</v>
      </c>
      <c r="B17" s="181"/>
      <c r="C17" s="181"/>
      <c r="E17" s="101">
        <v>27992550</v>
      </c>
      <c r="G17" s="65">
        <v>599841075231</v>
      </c>
      <c r="I17" s="65">
        <v>765233417063</v>
      </c>
      <c r="K17" s="7">
        <v>901581</v>
      </c>
      <c r="M17" s="7">
        <v>25149190496</v>
      </c>
      <c r="O17" s="23">
        <v>-301355</v>
      </c>
      <c r="Q17" s="65">
        <v>10786895568</v>
      </c>
      <c r="S17" s="65">
        <f t="shared" si="0"/>
        <v>28592776</v>
      </c>
      <c r="U17" s="116">
        <v>38110</v>
      </c>
      <c r="W17" s="65">
        <v>618471850565</v>
      </c>
      <c r="Y17" s="65">
        <v>1081247538900</v>
      </c>
      <c r="AA17" s="115">
        <f t="shared" si="1"/>
        <v>29.866916047502169</v>
      </c>
      <c r="AC17" s="25"/>
      <c r="AD17" s="105"/>
      <c r="AE17" s="98"/>
    </row>
    <row r="18" spans="1:31" ht="30" customHeight="1">
      <c r="A18" s="181" t="s">
        <v>103</v>
      </c>
      <c r="B18" s="181"/>
      <c r="C18" s="181"/>
      <c r="E18" s="102">
        <v>12804485</v>
      </c>
      <c r="G18" s="65">
        <v>187848978678</v>
      </c>
      <c r="I18" s="65">
        <v>166315077872</v>
      </c>
      <c r="K18" s="7">
        <v>16591</v>
      </c>
      <c r="M18" s="7">
        <v>244876061</v>
      </c>
      <c r="O18" s="23">
        <v>-1995317</v>
      </c>
      <c r="Q18" s="65">
        <v>32328511681</v>
      </c>
      <c r="S18" s="65">
        <f t="shared" si="0"/>
        <v>10825759</v>
      </c>
      <c r="U18" s="116">
        <v>19250</v>
      </c>
      <c r="W18" s="65">
        <v>158821260664</v>
      </c>
      <c r="Y18" s="65">
        <v>206784960746</v>
      </c>
      <c r="AA18" s="115">
        <f t="shared" si="1"/>
        <v>5.7119473943681349</v>
      </c>
      <c r="AC18" s="25"/>
      <c r="AD18" s="105"/>
      <c r="AE18" s="98"/>
    </row>
    <row r="19" spans="1:31" ht="30" customHeight="1">
      <c r="A19" s="181" t="s">
        <v>124</v>
      </c>
      <c r="B19" s="181"/>
      <c r="C19" s="181"/>
      <c r="E19" s="101">
        <v>18403712</v>
      </c>
      <c r="G19" s="65">
        <v>105944748114</v>
      </c>
      <c r="I19" s="65">
        <v>91124642018</v>
      </c>
      <c r="K19" s="7">
        <v>600000</v>
      </c>
      <c r="M19" s="7">
        <v>3940390905</v>
      </c>
      <c r="O19" s="23">
        <v>-1361874</v>
      </c>
      <c r="Q19" s="65">
        <v>6782010095</v>
      </c>
      <c r="S19" s="65">
        <f t="shared" si="0"/>
        <v>17641838</v>
      </c>
      <c r="U19" s="116">
        <v>7350</v>
      </c>
      <c r="W19" s="65">
        <v>102045231618</v>
      </c>
      <c r="Y19" s="65">
        <v>128665179453</v>
      </c>
      <c r="AA19" s="115">
        <f t="shared" si="1"/>
        <v>3.5540724715720806</v>
      </c>
      <c r="AC19" s="25"/>
      <c r="AD19" s="105"/>
      <c r="AE19" s="98"/>
    </row>
    <row r="20" spans="1:31" ht="30" hidden="1" customHeight="1">
      <c r="A20" s="181" t="s">
        <v>125</v>
      </c>
      <c r="B20" s="181"/>
      <c r="C20" s="181"/>
      <c r="E20" s="101">
        <v>0</v>
      </c>
      <c r="G20" s="65">
        <v>0</v>
      </c>
      <c r="I20" s="65">
        <v>0</v>
      </c>
      <c r="K20" s="7">
        <v>0</v>
      </c>
      <c r="M20" s="7">
        <v>0</v>
      </c>
      <c r="O20" s="23">
        <v>0</v>
      </c>
      <c r="Q20" s="65">
        <v>0</v>
      </c>
      <c r="S20" s="65">
        <f t="shared" si="0"/>
        <v>0</v>
      </c>
      <c r="U20" s="116">
        <v>0</v>
      </c>
      <c r="W20" s="65">
        <v>0</v>
      </c>
      <c r="Y20" s="65">
        <v>0</v>
      </c>
      <c r="AA20" s="115">
        <f t="shared" si="1"/>
        <v>0</v>
      </c>
      <c r="AC20" s="25"/>
      <c r="AD20" s="105"/>
      <c r="AE20" s="98"/>
    </row>
    <row r="21" spans="1:31" ht="30" hidden="1" customHeight="1">
      <c r="A21" s="182" t="s">
        <v>129</v>
      </c>
      <c r="B21" s="182"/>
      <c r="C21" s="182"/>
      <c r="E21" s="101">
        <v>0</v>
      </c>
      <c r="G21" s="65">
        <v>0</v>
      </c>
      <c r="I21" s="65">
        <v>0</v>
      </c>
      <c r="K21" s="65"/>
      <c r="M21" s="65"/>
      <c r="S21" s="65">
        <f t="shared" si="0"/>
        <v>0</v>
      </c>
      <c r="U21" s="116"/>
      <c r="AA21" s="115">
        <f t="shared" si="1"/>
        <v>0</v>
      </c>
      <c r="AC21" s="25"/>
      <c r="AD21" s="105"/>
      <c r="AE21" s="98"/>
    </row>
    <row r="22" spans="1:31" ht="30" customHeight="1">
      <c r="A22" s="183" t="s">
        <v>132</v>
      </c>
      <c r="B22" s="183"/>
      <c r="C22" s="183"/>
      <c r="E22" s="101">
        <v>5746963</v>
      </c>
      <c r="G22" s="65">
        <v>87290388048</v>
      </c>
      <c r="I22" s="65">
        <v>104755640989</v>
      </c>
      <c r="K22" s="7">
        <v>2544870</v>
      </c>
      <c r="M22" s="7">
        <v>50250088001</v>
      </c>
      <c r="O22" s="23">
        <v>-182000</v>
      </c>
      <c r="Q22" s="65">
        <v>3207512805</v>
      </c>
      <c r="S22" s="65">
        <f t="shared" si="0"/>
        <v>8109833</v>
      </c>
      <c r="U22" s="116">
        <v>22530</v>
      </c>
      <c r="W22" s="65">
        <v>134675416708</v>
      </c>
      <c r="Y22" s="65">
        <v>181302154115</v>
      </c>
      <c r="AA22" s="115">
        <f t="shared" si="1"/>
        <v>5.0080448938573809</v>
      </c>
      <c r="AC22" s="25"/>
      <c r="AD22" s="105"/>
      <c r="AE22" s="98"/>
    </row>
    <row r="23" spans="1:31" ht="30" hidden="1" customHeight="1">
      <c r="A23" s="182" t="s">
        <v>128</v>
      </c>
      <c r="B23" s="182"/>
      <c r="C23" s="182"/>
      <c r="E23" s="101">
        <v>0</v>
      </c>
      <c r="G23" s="65">
        <v>0</v>
      </c>
      <c r="I23" s="65">
        <v>0</v>
      </c>
      <c r="K23" s="65"/>
      <c r="M23" s="65"/>
      <c r="S23" s="65">
        <f t="shared" si="0"/>
        <v>0</v>
      </c>
      <c r="U23" s="116"/>
      <c r="AA23" s="115">
        <f t="shared" si="1"/>
        <v>0</v>
      </c>
      <c r="AC23" s="25"/>
      <c r="AD23" s="105"/>
      <c r="AE23" s="98"/>
    </row>
    <row r="24" spans="1:31" ht="30" customHeight="1">
      <c r="A24" s="182" t="s">
        <v>133</v>
      </c>
      <c r="B24" s="182"/>
      <c r="C24" s="182"/>
      <c r="E24" s="101">
        <v>9206504</v>
      </c>
      <c r="G24" s="65">
        <v>21592093004</v>
      </c>
      <c r="I24" s="65">
        <v>20828570011</v>
      </c>
      <c r="K24" s="7">
        <v>5000000</v>
      </c>
      <c r="M24" s="7">
        <v>13120599324</v>
      </c>
      <c r="O24" s="23">
        <v>-1000000</v>
      </c>
      <c r="Q24" s="65">
        <v>2356641258</v>
      </c>
      <c r="S24" s="65">
        <f t="shared" si="0"/>
        <v>13206504</v>
      </c>
      <c r="U24" s="116">
        <v>3270</v>
      </c>
      <c r="W24" s="65">
        <v>32367383728</v>
      </c>
      <c r="Y24" s="65">
        <v>42851445958</v>
      </c>
      <c r="AA24" s="115">
        <f t="shared" si="1"/>
        <v>1.1836702446913305</v>
      </c>
      <c r="AC24" s="25"/>
      <c r="AD24" s="105"/>
      <c r="AE24" s="98"/>
    </row>
    <row r="25" spans="1:31" ht="30" customHeight="1">
      <c r="A25" s="182" t="s">
        <v>134</v>
      </c>
      <c r="B25" s="182"/>
      <c r="C25" s="182"/>
      <c r="E25" s="103">
        <v>6259760</v>
      </c>
      <c r="G25" s="65">
        <v>32487349666</v>
      </c>
      <c r="I25" s="65">
        <v>61741038229</v>
      </c>
      <c r="K25" s="7">
        <v>896995</v>
      </c>
      <c r="M25" s="7">
        <v>9989201639</v>
      </c>
      <c r="O25" s="23">
        <v>-645634</v>
      </c>
      <c r="Q25" s="65">
        <v>7783559732</v>
      </c>
      <c r="S25" s="65">
        <f t="shared" si="0"/>
        <v>6511121</v>
      </c>
      <c r="U25" s="65">
        <v>11710</v>
      </c>
      <c r="W25" s="65">
        <v>38644604325</v>
      </c>
      <c r="Y25" s="65">
        <v>75655851306</v>
      </c>
      <c r="Z25" s="7"/>
      <c r="AA25" s="115">
        <f t="shared" si="1"/>
        <v>2.0898146614580093</v>
      </c>
      <c r="AD25" s="105"/>
      <c r="AE25" s="98"/>
    </row>
    <row r="26" spans="1:31" ht="30" customHeight="1">
      <c r="A26" s="182" t="s">
        <v>135</v>
      </c>
      <c r="B26" s="182"/>
      <c r="C26" s="182"/>
      <c r="E26" s="103">
        <v>7706821</v>
      </c>
      <c r="G26" s="65">
        <v>7654891436</v>
      </c>
      <c r="I26" s="65">
        <v>7394888114</v>
      </c>
      <c r="K26" s="7">
        <v>0</v>
      </c>
      <c r="M26" s="7">
        <v>0</v>
      </c>
      <c r="O26" s="23">
        <v>-7706821</v>
      </c>
      <c r="Q26" s="65">
        <v>7050621757</v>
      </c>
      <c r="S26" s="65">
        <f t="shared" si="0"/>
        <v>0</v>
      </c>
      <c r="U26" s="65">
        <v>0</v>
      </c>
      <c r="W26" s="65">
        <v>0</v>
      </c>
      <c r="Y26" s="65">
        <v>0</v>
      </c>
      <c r="Z26" s="7"/>
      <c r="AA26" s="115">
        <f t="shared" si="1"/>
        <v>0</v>
      </c>
      <c r="AD26" s="105"/>
      <c r="AE26" s="98"/>
    </row>
    <row r="27" spans="1:31" ht="30" customHeight="1">
      <c r="A27" s="182" t="s">
        <v>136</v>
      </c>
      <c r="B27" s="182"/>
      <c r="C27" s="182"/>
      <c r="E27" s="103">
        <v>25631620</v>
      </c>
      <c r="G27" s="65">
        <v>140999027326</v>
      </c>
      <c r="I27" s="65">
        <v>172184710899</v>
      </c>
      <c r="K27" s="7">
        <v>2331843</v>
      </c>
      <c r="M27" s="7">
        <v>20065261989</v>
      </c>
      <c r="O27" s="23">
        <v>-1312295</v>
      </c>
      <c r="Q27" s="65">
        <v>10698918667</v>
      </c>
      <c r="S27" s="65">
        <f>E27+K27+O27</f>
        <v>26651168</v>
      </c>
      <c r="U27" s="65">
        <v>9020</v>
      </c>
      <c r="W27" s="65">
        <v>153603447778</v>
      </c>
      <c r="Y27" s="65">
        <v>238535293332</v>
      </c>
      <c r="Z27" s="7"/>
      <c r="AA27" s="115">
        <f t="shared" si="1"/>
        <v>6.5889755342805421</v>
      </c>
      <c r="AD27" s="105"/>
      <c r="AE27" s="98"/>
    </row>
    <row r="28" spans="1:31" ht="30" customHeight="1">
      <c r="A28" s="182" t="s">
        <v>137</v>
      </c>
      <c r="B28" s="182"/>
      <c r="C28" s="182"/>
      <c r="E28" s="103">
        <v>53725087</v>
      </c>
      <c r="G28" s="65">
        <v>108990628436</v>
      </c>
      <c r="I28" s="65">
        <v>105073600185</v>
      </c>
      <c r="K28" s="7">
        <v>20527470</v>
      </c>
      <c r="M28" s="7">
        <v>45456129446</v>
      </c>
      <c r="O28" s="23">
        <v>0</v>
      </c>
      <c r="Q28" s="65">
        <v>0</v>
      </c>
      <c r="S28" s="65">
        <f>E28+K28+O28</f>
        <v>74252557</v>
      </c>
      <c r="U28" s="65">
        <v>2732</v>
      </c>
      <c r="W28" s="65">
        <v>154446757882</v>
      </c>
      <c r="Y28" s="65">
        <v>201289893494</v>
      </c>
      <c r="Z28" s="7"/>
      <c r="AA28" s="115">
        <f t="shared" si="1"/>
        <v>5.5601591068703149</v>
      </c>
      <c r="AD28" s="105"/>
      <c r="AE28" s="98"/>
    </row>
    <row r="29" spans="1:31" ht="30" customHeight="1">
      <c r="A29" s="182" t="s">
        <v>153</v>
      </c>
      <c r="B29" s="182"/>
      <c r="C29" s="182"/>
      <c r="E29" s="103">
        <v>6021823</v>
      </c>
      <c r="G29" s="65">
        <v>48810853290</v>
      </c>
      <c r="I29" s="65">
        <v>49236260300</v>
      </c>
      <c r="K29" s="7">
        <v>4668003</v>
      </c>
      <c r="M29" s="7">
        <v>40028784521</v>
      </c>
      <c r="O29" s="23">
        <v>-2818393</v>
      </c>
      <c r="Q29" s="65">
        <v>24147828942</v>
      </c>
      <c r="S29" s="65">
        <f t="shared" si="0"/>
        <v>7871433</v>
      </c>
      <c r="U29" s="65">
        <v>9220</v>
      </c>
      <c r="W29" s="65">
        <v>65527677819</v>
      </c>
      <c r="Y29" s="65">
        <v>72013610507</v>
      </c>
      <c r="Z29" s="7"/>
      <c r="AA29" s="115">
        <f t="shared" si="1"/>
        <v>1.98920633981578</v>
      </c>
      <c r="AD29" s="105"/>
      <c r="AE29" s="98"/>
    </row>
    <row r="30" spans="1:31" ht="30" hidden="1" customHeight="1">
      <c r="A30" s="182" t="s">
        <v>155</v>
      </c>
      <c r="B30" s="182"/>
      <c r="C30" s="182"/>
      <c r="E30" s="103">
        <v>0</v>
      </c>
      <c r="G30" s="65">
        <v>0</v>
      </c>
      <c r="I30" s="65">
        <v>0</v>
      </c>
      <c r="K30" s="7">
        <v>0</v>
      </c>
      <c r="M30" s="7">
        <v>0</v>
      </c>
      <c r="O30" s="23">
        <v>0</v>
      </c>
      <c r="Q30" s="65">
        <v>0</v>
      </c>
      <c r="S30" s="65">
        <f t="shared" si="0"/>
        <v>0</v>
      </c>
      <c r="W30" s="65">
        <v>0</v>
      </c>
      <c r="Y30" s="65">
        <v>0</v>
      </c>
      <c r="Z30" s="7"/>
      <c r="AA30" s="115">
        <f t="shared" si="1"/>
        <v>0</v>
      </c>
      <c r="AD30" s="105"/>
      <c r="AE30" s="98"/>
    </row>
    <row r="31" spans="1:31" ht="30" hidden="1" customHeight="1">
      <c r="A31" s="181" t="s">
        <v>130</v>
      </c>
      <c r="B31" s="181"/>
      <c r="C31" s="181"/>
      <c r="E31" s="103">
        <v>0</v>
      </c>
      <c r="G31" s="65">
        <v>0</v>
      </c>
      <c r="I31" s="65">
        <v>0</v>
      </c>
      <c r="K31" s="7">
        <v>0</v>
      </c>
      <c r="M31" s="7">
        <v>0</v>
      </c>
      <c r="O31" s="23">
        <v>0</v>
      </c>
      <c r="Q31" s="65">
        <v>0</v>
      </c>
      <c r="S31" s="65">
        <f t="shared" si="0"/>
        <v>0</v>
      </c>
      <c r="W31" s="65">
        <v>0</v>
      </c>
      <c r="Y31" s="65">
        <v>0</v>
      </c>
      <c r="Z31" s="7"/>
      <c r="AA31" s="115">
        <f t="shared" si="1"/>
        <v>0</v>
      </c>
      <c r="AD31" s="105"/>
      <c r="AE31" s="98"/>
    </row>
    <row r="32" spans="1:31" ht="30" hidden="1" customHeight="1">
      <c r="A32" s="181" t="s">
        <v>131</v>
      </c>
      <c r="B32" s="181"/>
      <c r="C32" s="181"/>
      <c r="E32" s="103">
        <v>0</v>
      </c>
      <c r="G32" s="65">
        <v>0</v>
      </c>
      <c r="I32" s="65">
        <v>0</v>
      </c>
      <c r="K32" s="7">
        <v>0</v>
      </c>
      <c r="M32" s="7">
        <v>0</v>
      </c>
      <c r="O32" s="23">
        <v>0</v>
      </c>
      <c r="Q32" s="65">
        <v>0</v>
      </c>
      <c r="S32" s="65">
        <f t="shared" si="0"/>
        <v>0</v>
      </c>
      <c r="W32" s="65">
        <v>0</v>
      </c>
      <c r="Y32" s="65">
        <v>0</v>
      </c>
      <c r="Z32" s="7"/>
      <c r="AA32" s="115">
        <f t="shared" si="1"/>
        <v>0</v>
      </c>
      <c r="AD32" s="105"/>
      <c r="AE32" s="98"/>
    </row>
    <row r="33" spans="1:31" ht="30" customHeight="1">
      <c r="A33" s="181" t="s">
        <v>126</v>
      </c>
      <c r="B33" s="181"/>
      <c r="C33" s="181"/>
      <c r="E33" s="103">
        <v>0</v>
      </c>
      <c r="G33" s="65">
        <v>0</v>
      </c>
      <c r="I33" s="65">
        <v>0</v>
      </c>
      <c r="K33" s="7">
        <v>1218</v>
      </c>
      <c r="M33" s="7">
        <v>29991978399</v>
      </c>
      <c r="O33" s="23">
        <v>-1218</v>
      </c>
      <c r="Q33" s="65">
        <v>30653978364</v>
      </c>
      <c r="S33" s="65">
        <f>E33+K33+O33</f>
        <v>0</v>
      </c>
      <c r="W33" s="65">
        <v>0</v>
      </c>
      <c r="Y33" s="65">
        <v>0</v>
      </c>
      <c r="Z33" s="7"/>
      <c r="AA33" s="115">
        <f t="shared" si="1"/>
        <v>0</v>
      </c>
      <c r="AD33" s="105"/>
      <c r="AE33" s="98"/>
    </row>
    <row r="34" spans="1:31" ht="30" hidden="1" customHeight="1">
      <c r="A34" s="181" t="s">
        <v>127</v>
      </c>
      <c r="B34" s="181"/>
      <c r="C34" s="181"/>
      <c r="E34" s="103">
        <v>0</v>
      </c>
      <c r="G34" s="65">
        <v>0</v>
      </c>
      <c r="I34" s="65">
        <v>0</v>
      </c>
      <c r="K34" s="7"/>
      <c r="M34" s="7"/>
      <c r="S34" s="65"/>
      <c r="W34" s="65">
        <v>0</v>
      </c>
      <c r="Y34" s="65">
        <v>0</v>
      </c>
      <c r="Z34" s="7"/>
      <c r="AA34" s="115">
        <f t="shared" si="1"/>
        <v>0</v>
      </c>
      <c r="AD34" s="105"/>
      <c r="AE34" s="98"/>
    </row>
    <row r="35" spans="1:31" ht="30" hidden="1" customHeight="1">
      <c r="A35" s="182"/>
      <c r="B35" s="182"/>
      <c r="C35" s="182"/>
      <c r="E35" s="103">
        <v>0</v>
      </c>
      <c r="G35" s="65">
        <v>0</v>
      </c>
      <c r="I35" s="65">
        <v>0</v>
      </c>
      <c r="K35" s="7">
        <v>0</v>
      </c>
      <c r="M35" s="7"/>
      <c r="S35" s="23"/>
      <c r="Z35" s="7"/>
      <c r="AA35" s="115">
        <f t="shared" si="1"/>
        <v>0</v>
      </c>
      <c r="AD35" s="105"/>
      <c r="AE35" s="98"/>
    </row>
    <row r="36" spans="1:31" ht="30" hidden="1" customHeight="1">
      <c r="A36" s="182"/>
      <c r="B36" s="182"/>
      <c r="C36" s="182"/>
      <c r="E36" s="103">
        <v>0</v>
      </c>
      <c r="G36" s="65">
        <v>0</v>
      </c>
      <c r="I36" s="65">
        <v>0</v>
      </c>
      <c r="K36" s="7">
        <v>0</v>
      </c>
      <c r="M36" s="7"/>
      <c r="S36" s="23"/>
      <c r="Z36" s="7"/>
      <c r="AA36" s="115">
        <f t="shared" si="1"/>
        <v>0</v>
      </c>
      <c r="AD36" s="105"/>
      <c r="AE36" s="98"/>
    </row>
    <row r="37" spans="1:31" ht="30" hidden="1" customHeight="1">
      <c r="A37" s="182"/>
      <c r="B37" s="182"/>
      <c r="C37" s="182"/>
      <c r="E37" s="103">
        <v>0</v>
      </c>
      <c r="G37" s="65">
        <v>0</v>
      </c>
      <c r="I37" s="65">
        <v>0</v>
      </c>
      <c r="K37" s="7">
        <v>0</v>
      </c>
      <c r="L37" s="7"/>
      <c r="M37" s="7"/>
      <c r="P37" s="117"/>
      <c r="S37" s="23"/>
      <c r="Z37" s="7"/>
      <c r="AA37" s="115">
        <f t="shared" si="1"/>
        <v>0</v>
      </c>
      <c r="AD37" s="105"/>
      <c r="AE37" s="98"/>
    </row>
    <row r="38" spans="1:31" ht="30" hidden="1" customHeight="1">
      <c r="A38" s="182"/>
      <c r="B38" s="182"/>
      <c r="C38" s="182"/>
      <c r="E38" s="103">
        <v>0</v>
      </c>
      <c r="G38" s="65">
        <v>0</v>
      </c>
      <c r="I38" s="65">
        <v>0</v>
      </c>
      <c r="K38" s="7">
        <v>0</v>
      </c>
      <c r="M38" s="7"/>
      <c r="P38" s="117"/>
      <c r="S38" s="23"/>
      <c r="Z38" s="7"/>
      <c r="AA38" s="115">
        <f t="shared" si="1"/>
        <v>0</v>
      </c>
      <c r="AD38" s="105"/>
      <c r="AE38" s="98"/>
    </row>
    <row r="39" spans="1:31" ht="30" hidden="1" customHeight="1">
      <c r="A39" s="182"/>
      <c r="B39" s="182"/>
      <c r="C39" s="182"/>
      <c r="E39" s="103">
        <v>0</v>
      </c>
      <c r="G39" s="65">
        <v>0</v>
      </c>
      <c r="I39" s="65">
        <v>0</v>
      </c>
      <c r="K39" s="7">
        <v>0</v>
      </c>
      <c r="M39" s="7"/>
      <c r="P39" s="117"/>
      <c r="S39" s="23"/>
      <c r="Z39" s="7"/>
      <c r="AA39" s="115">
        <f t="shared" si="1"/>
        <v>0</v>
      </c>
      <c r="AD39" s="105"/>
      <c r="AE39" s="98"/>
    </row>
    <row r="40" spans="1:31" ht="30" hidden="1" customHeight="1">
      <c r="A40" s="182"/>
      <c r="B40" s="182"/>
      <c r="C40" s="182"/>
      <c r="E40" s="103">
        <v>0</v>
      </c>
      <c r="G40" s="65">
        <v>0</v>
      </c>
      <c r="I40" s="65">
        <v>0</v>
      </c>
      <c r="K40" s="7">
        <v>0</v>
      </c>
      <c r="M40" s="7"/>
      <c r="P40" s="117"/>
      <c r="S40" s="23"/>
      <c r="Z40" s="7"/>
      <c r="AA40" s="115">
        <f t="shared" si="1"/>
        <v>0</v>
      </c>
      <c r="AD40" s="105"/>
      <c r="AE40" s="98"/>
    </row>
    <row r="41" spans="1:31" ht="30" hidden="1" customHeight="1">
      <c r="A41" s="182"/>
      <c r="B41" s="182"/>
      <c r="C41" s="182"/>
      <c r="E41" s="103">
        <v>0</v>
      </c>
      <c r="G41" s="65">
        <v>0</v>
      </c>
      <c r="I41" s="65">
        <v>0</v>
      </c>
      <c r="K41" s="7">
        <v>0</v>
      </c>
      <c r="L41" s="7"/>
      <c r="M41" s="7"/>
      <c r="P41" s="117"/>
      <c r="S41" s="23"/>
      <c r="Z41" s="7"/>
      <c r="AA41" s="115">
        <f t="shared" si="1"/>
        <v>0</v>
      </c>
      <c r="AD41" s="105"/>
      <c r="AE41" s="98"/>
    </row>
    <row r="42" spans="1:31" ht="30" hidden="1" customHeight="1">
      <c r="A42" s="182"/>
      <c r="B42" s="182"/>
      <c r="C42" s="182"/>
      <c r="E42" s="103">
        <v>0</v>
      </c>
      <c r="G42" s="65">
        <v>0</v>
      </c>
      <c r="I42" s="65">
        <v>0</v>
      </c>
      <c r="K42" s="7">
        <v>0</v>
      </c>
      <c r="P42" s="117"/>
      <c r="S42" s="23"/>
      <c r="Z42" s="7"/>
      <c r="AA42" s="115">
        <f t="shared" si="1"/>
        <v>0</v>
      </c>
      <c r="AD42" s="105"/>
      <c r="AE42" s="98"/>
    </row>
    <row r="43" spans="1:31" ht="30" hidden="1" customHeight="1">
      <c r="A43" s="182"/>
      <c r="B43" s="182"/>
      <c r="C43" s="182"/>
      <c r="E43" s="103">
        <v>0</v>
      </c>
      <c r="G43" s="65">
        <v>0</v>
      </c>
      <c r="I43" s="65">
        <v>0</v>
      </c>
      <c r="K43" s="7">
        <v>0</v>
      </c>
      <c r="P43" s="117"/>
      <c r="R43" s="7"/>
      <c r="S43" s="23"/>
      <c r="T43" s="7"/>
      <c r="Z43" s="7"/>
      <c r="AA43" s="115">
        <f t="shared" si="1"/>
        <v>0</v>
      </c>
      <c r="AD43" s="105"/>
      <c r="AE43" s="98"/>
    </row>
    <row r="44" spans="1:31" ht="30" hidden="1" customHeight="1">
      <c r="A44" s="182"/>
      <c r="B44" s="182"/>
      <c r="C44" s="182"/>
      <c r="E44" s="103">
        <v>0</v>
      </c>
      <c r="G44" s="65">
        <v>0</v>
      </c>
      <c r="I44" s="65">
        <v>0</v>
      </c>
      <c r="K44" s="7">
        <v>0</v>
      </c>
      <c r="M44" s="7"/>
      <c r="P44" s="117"/>
      <c r="S44" s="23"/>
      <c r="Z44" s="7"/>
      <c r="AA44" s="115">
        <f t="shared" si="1"/>
        <v>0</v>
      </c>
      <c r="AD44" s="105"/>
      <c r="AE44" s="98"/>
    </row>
    <row r="45" spans="1:31" ht="30" hidden="1" customHeight="1">
      <c r="A45" s="182"/>
      <c r="B45" s="182"/>
      <c r="C45" s="182"/>
      <c r="E45" s="103">
        <v>0</v>
      </c>
      <c r="G45" s="65">
        <v>0</v>
      </c>
      <c r="I45" s="65">
        <v>0</v>
      </c>
      <c r="K45" s="118">
        <v>0</v>
      </c>
      <c r="M45" s="7"/>
      <c r="P45" s="117"/>
      <c r="S45" s="23"/>
      <c r="Z45" s="7"/>
      <c r="AA45" s="115">
        <f t="shared" si="1"/>
        <v>0</v>
      </c>
      <c r="AD45" s="105"/>
      <c r="AE45" s="98"/>
    </row>
    <row r="46" spans="1:31" ht="30" hidden="1" customHeight="1">
      <c r="A46" s="182"/>
      <c r="B46" s="182"/>
      <c r="C46" s="182"/>
      <c r="E46" s="103">
        <v>0</v>
      </c>
      <c r="G46" s="65">
        <v>0</v>
      </c>
      <c r="I46" s="65">
        <v>0</v>
      </c>
      <c r="K46" s="7">
        <v>0</v>
      </c>
      <c r="M46" s="7"/>
      <c r="P46" s="117"/>
      <c r="S46" s="23"/>
      <c r="Z46" s="7"/>
      <c r="AA46" s="115">
        <f t="shared" si="1"/>
        <v>0</v>
      </c>
      <c r="AD46" s="105"/>
      <c r="AE46" s="98"/>
    </row>
    <row r="47" spans="1:31" ht="30" hidden="1" customHeight="1">
      <c r="A47" s="182"/>
      <c r="B47" s="182"/>
      <c r="C47" s="182"/>
      <c r="E47" s="103">
        <v>0</v>
      </c>
      <c r="G47" s="65">
        <v>0</v>
      </c>
      <c r="I47" s="65">
        <v>0</v>
      </c>
      <c r="K47" s="7"/>
      <c r="L47" s="7"/>
      <c r="M47" s="7"/>
      <c r="N47" s="7"/>
      <c r="S47" s="23"/>
      <c r="Z47" s="7"/>
      <c r="AA47" s="115">
        <f t="shared" si="1"/>
        <v>0</v>
      </c>
      <c r="AD47" s="105"/>
      <c r="AE47" s="98"/>
    </row>
    <row r="48" spans="1:31" ht="30" hidden="1" customHeight="1">
      <c r="A48" s="182"/>
      <c r="B48" s="182"/>
      <c r="C48" s="182"/>
      <c r="E48" s="103">
        <v>0</v>
      </c>
      <c r="G48" s="65">
        <v>0</v>
      </c>
      <c r="I48" s="65">
        <v>0</v>
      </c>
      <c r="K48" s="7"/>
      <c r="M48" s="7"/>
      <c r="S48" s="23"/>
      <c r="Z48" s="7"/>
      <c r="AA48" s="115">
        <f t="shared" si="1"/>
        <v>0</v>
      </c>
      <c r="AD48" s="105"/>
      <c r="AE48" s="98"/>
    </row>
    <row r="49" spans="1:31" ht="30" hidden="1" customHeight="1">
      <c r="A49" s="182"/>
      <c r="B49" s="182"/>
      <c r="C49" s="182"/>
      <c r="E49" s="103">
        <v>0</v>
      </c>
      <c r="G49" s="65">
        <v>0</v>
      </c>
      <c r="I49" s="65">
        <v>0</v>
      </c>
      <c r="K49" s="7">
        <v>0</v>
      </c>
      <c r="M49" s="7"/>
      <c r="S49" s="23"/>
      <c r="Z49" s="7"/>
      <c r="AA49" s="115">
        <f t="shared" si="1"/>
        <v>0</v>
      </c>
      <c r="AD49" s="105"/>
      <c r="AE49" s="98"/>
    </row>
    <row r="50" spans="1:31" ht="30" hidden="1" customHeight="1">
      <c r="A50" s="182"/>
      <c r="B50" s="182"/>
      <c r="C50" s="182"/>
      <c r="E50" s="103">
        <v>0</v>
      </c>
      <c r="G50" s="65">
        <v>0</v>
      </c>
      <c r="I50" s="65">
        <v>0</v>
      </c>
      <c r="K50" s="119">
        <v>0</v>
      </c>
      <c r="M50" s="119"/>
      <c r="S50" s="23"/>
      <c r="Z50" s="7"/>
      <c r="AA50" s="115">
        <f t="shared" si="1"/>
        <v>0</v>
      </c>
      <c r="AD50" s="105"/>
      <c r="AE50" s="98"/>
    </row>
    <row r="51" spans="1:31" ht="30" hidden="1" customHeight="1">
      <c r="A51" s="182"/>
      <c r="B51" s="182"/>
      <c r="C51" s="182"/>
      <c r="E51" s="103">
        <v>0</v>
      </c>
      <c r="G51" s="65">
        <v>0</v>
      </c>
      <c r="I51" s="65">
        <v>0</v>
      </c>
      <c r="K51" s="7">
        <v>0</v>
      </c>
      <c r="S51" s="23"/>
      <c r="X51" s="65">
        <v>11881662369</v>
      </c>
      <c r="Z51" s="7"/>
      <c r="AA51" s="115">
        <f t="shared" si="1"/>
        <v>0</v>
      </c>
      <c r="AD51" s="105"/>
      <c r="AE51" s="98"/>
    </row>
    <row r="52" spans="1:31" ht="30" hidden="1" customHeight="1">
      <c r="A52" s="182"/>
      <c r="B52" s="182"/>
      <c r="C52" s="182"/>
      <c r="E52" s="103">
        <v>0</v>
      </c>
      <c r="G52" s="65">
        <v>0</v>
      </c>
      <c r="I52" s="65">
        <v>0</v>
      </c>
      <c r="K52" s="7"/>
      <c r="M52" s="7"/>
      <c r="S52" s="23"/>
      <c r="Z52" s="7"/>
      <c r="AA52" s="115">
        <f t="shared" si="1"/>
        <v>0</v>
      </c>
      <c r="AD52" s="105"/>
      <c r="AE52" s="98"/>
    </row>
    <row r="53" spans="1:31" ht="30" hidden="1" customHeight="1">
      <c r="A53" s="182"/>
      <c r="B53" s="182"/>
      <c r="C53" s="182"/>
      <c r="E53" s="103">
        <v>0</v>
      </c>
      <c r="G53" s="65">
        <v>0</v>
      </c>
      <c r="I53" s="65">
        <v>0</v>
      </c>
      <c r="K53" s="7">
        <v>0</v>
      </c>
      <c r="M53" s="7"/>
      <c r="S53" s="23"/>
      <c r="Z53" s="7"/>
      <c r="AA53" s="115">
        <f t="shared" si="1"/>
        <v>0</v>
      </c>
      <c r="AD53" s="105"/>
      <c r="AE53" s="98"/>
    </row>
    <row r="54" spans="1:31" ht="30" hidden="1" customHeight="1">
      <c r="A54" s="182"/>
      <c r="B54" s="182"/>
      <c r="C54" s="182"/>
      <c r="E54" s="103">
        <v>0</v>
      </c>
      <c r="G54" s="65">
        <v>0</v>
      </c>
      <c r="I54" s="65">
        <v>0</v>
      </c>
      <c r="K54" s="7">
        <v>0</v>
      </c>
      <c r="M54" s="7"/>
      <c r="S54" s="23"/>
      <c r="Z54" s="7"/>
      <c r="AA54" s="115">
        <f t="shared" si="1"/>
        <v>0</v>
      </c>
      <c r="AD54" s="105"/>
      <c r="AE54" s="98"/>
    </row>
    <row r="55" spans="1:31" ht="30" hidden="1" customHeight="1">
      <c r="A55" s="182"/>
      <c r="B55" s="182"/>
      <c r="C55" s="182"/>
      <c r="E55" s="103">
        <v>0</v>
      </c>
      <c r="G55" s="65">
        <v>0</v>
      </c>
      <c r="I55" s="65">
        <v>0</v>
      </c>
      <c r="K55" s="7">
        <v>0</v>
      </c>
      <c r="S55" s="23"/>
      <c r="Z55" s="7"/>
      <c r="AA55" s="115">
        <f t="shared" si="1"/>
        <v>0</v>
      </c>
      <c r="AD55" s="105"/>
      <c r="AE55" s="98"/>
    </row>
    <row r="56" spans="1:31" ht="30" hidden="1" customHeight="1">
      <c r="A56" s="182"/>
      <c r="B56" s="182"/>
      <c r="C56" s="182"/>
      <c r="E56" s="103">
        <v>0</v>
      </c>
      <c r="G56" s="65">
        <v>0</v>
      </c>
      <c r="I56" s="65">
        <v>0</v>
      </c>
      <c r="K56" s="7">
        <v>0</v>
      </c>
      <c r="M56" s="7"/>
      <c r="S56" s="23"/>
      <c r="Z56" s="7"/>
      <c r="AA56" s="115">
        <f t="shared" si="1"/>
        <v>0</v>
      </c>
      <c r="AD56" s="105"/>
      <c r="AE56" s="98"/>
    </row>
    <row r="57" spans="1:31" ht="30" hidden="1" customHeight="1">
      <c r="A57" s="182"/>
      <c r="B57" s="182"/>
      <c r="C57" s="182"/>
      <c r="E57" s="103">
        <v>0</v>
      </c>
      <c r="G57" s="65">
        <v>0</v>
      </c>
      <c r="I57" s="65">
        <v>0</v>
      </c>
      <c r="K57" s="7">
        <v>0</v>
      </c>
      <c r="M57" s="7"/>
      <c r="S57" s="23"/>
      <c r="Z57" s="7"/>
      <c r="AA57" s="115">
        <f t="shared" si="1"/>
        <v>0</v>
      </c>
      <c r="AD57" s="105"/>
      <c r="AE57" s="98"/>
    </row>
    <row r="58" spans="1:31" ht="30" hidden="1" customHeight="1">
      <c r="A58" s="182"/>
      <c r="B58" s="182"/>
      <c r="C58" s="182"/>
      <c r="E58" s="103">
        <v>0</v>
      </c>
      <c r="G58" s="65">
        <v>0</v>
      </c>
      <c r="I58" s="65">
        <v>0</v>
      </c>
      <c r="K58" s="7">
        <v>0</v>
      </c>
      <c r="M58" s="7"/>
      <c r="S58" s="23"/>
      <c r="Z58" s="7"/>
      <c r="AA58" s="115">
        <f t="shared" si="1"/>
        <v>0</v>
      </c>
      <c r="AD58" s="105"/>
      <c r="AE58" s="98"/>
    </row>
    <row r="59" spans="1:31" ht="30" hidden="1" customHeight="1">
      <c r="A59" s="198"/>
      <c r="B59" s="198"/>
      <c r="C59" s="198"/>
      <c r="D59" s="40"/>
      <c r="E59" s="103">
        <v>0</v>
      </c>
      <c r="F59" s="40"/>
      <c r="G59" s="65">
        <v>0</v>
      </c>
      <c r="H59" s="114"/>
      <c r="I59" s="65">
        <v>0</v>
      </c>
      <c r="J59" s="40"/>
      <c r="K59" s="41"/>
      <c r="L59" s="41"/>
      <c r="M59" s="41"/>
      <c r="N59" s="41"/>
      <c r="P59" s="40"/>
      <c r="R59" s="40"/>
      <c r="S59" s="23"/>
      <c r="T59" s="40"/>
      <c r="Z59" s="7"/>
      <c r="AA59" s="115">
        <f t="shared" si="1"/>
        <v>0</v>
      </c>
      <c r="AD59" s="105"/>
      <c r="AE59" s="98"/>
    </row>
    <row r="60" spans="1:31" ht="30" hidden="1" customHeight="1">
      <c r="A60" s="198"/>
      <c r="B60" s="198"/>
      <c r="C60" s="198"/>
      <c r="D60" s="40"/>
      <c r="E60" s="103">
        <v>0</v>
      </c>
      <c r="F60" s="40"/>
      <c r="G60" s="65">
        <v>0</v>
      </c>
      <c r="H60" s="114"/>
      <c r="I60" s="65">
        <v>0</v>
      </c>
      <c r="J60" s="40"/>
      <c r="K60" s="41">
        <v>0</v>
      </c>
      <c r="L60" s="40"/>
      <c r="M60" s="41"/>
      <c r="N60" s="40"/>
      <c r="P60" s="40"/>
      <c r="R60" s="40"/>
      <c r="S60" s="23"/>
      <c r="T60" s="40"/>
      <c r="Z60" s="7"/>
      <c r="AA60" s="115">
        <f t="shared" si="1"/>
        <v>0</v>
      </c>
      <c r="AD60" s="105"/>
      <c r="AE60" s="98"/>
    </row>
    <row r="61" spans="1:31" ht="30" customHeight="1">
      <c r="A61" s="198" t="s">
        <v>159</v>
      </c>
      <c r="B61" s="198"/>
      <c r="C61" s="198"/>
      <c r="D61" s="122"/>
      <c r="E61" s="103">
        <v>0</v>
      </c>
      <c r="F61" s="40"/>
      <c r="G61" s="65">
        <v>0</v>
      </c>
      <c r="H61" s="114"/>
      <c r="I61" s="65">
        <v>0</v>
      </c>
      <c r="J61" s="40"/>
      <c r="K61" s="41">
        <v>500000</v>
      </c>
      <c r="L61" s="40"/>
      <c r="M61" s="41">
        <v>11260694702</v>
      </c>
      <c r="N61" s="40"/>
      <c r="O61" s="23">
        <v>0</v>
      </c>
      <c r="P61" s="40"/>
      <c r="Q61" s="65">
        <v>0</v>
      </c>
      <c r="R61" s="40"/>
      <c r="S61" s="23">
        <f>E61+K61+O61</f>
        <v>500000</v>
      </c>
      <c r="T61" s="40"/>
      <c r="U61" s="65">
        <v>27340</v>
      </c>
      <c r="W61" s="65">
        <v>11260694702</v>
      </c>
      <c r="Y61" s="65">
        <v>13564330900</v>
      </c>
      <c r="Z61" s="7"/>
      <c r="AA61" s="115">
        <f t="shared" si="1"/>
        <v>0.37468268611551292</v>
      </c>
      <c r="AD61" s="105"/>
      <c r="AE61" s="98"/>
    </row>
    <row r="62" spans="1:31" ht="30" customHeight="1">
      <c r="A62" s="198" t="s">
        <v>160</v>
      </c>
      <c r="B62" s="198"/>
      <c r="C62" s="198"/>
      <c r="D62" s="122"/>
      <c r="E62" s="103">
        <v>0</v>
      </c>
      <c r="F62" s="40"/>
      <c r="G62" s="65">
        <v>0</v>
      </c>
      <c r="H62" s="114"/>
      <c r="I62" s="65">
        <v>0</v>
      </c>
      <c r="J62" s="40"/>
      <c r="K62" s="41">
        <v>2000000</v>
      </c>
      <c r="L62" s="40"/>
      <c r="M62" s="41">
        <v>5125618353</v>
      </c>
      <c r="N62" s="40"/>
      <c r="O62" s="23">
        <v>-2000000</v>
      </c>
      <c r="P62" s="40"/>
      <c r="Q62" s="65">
        <v>5604133618</v>
      </c>
      <c r="R62" s="40"/>
      <c r="S62" s="23">
        <f>E62+K62+O62</f>
        <v>0</v>
      </c>
      <c r="T62" s="40"/>
      <c r="W62" s="65">
        <v>0</v>
      </c>
      <c r="Y62" s="65">
        <v>0</v>
      </c>
      <c r="Z62" s="7"/>
      <c r="AA62" s="115">
        <f t="shared" si="1"/>
        <v>0</v>
      </c>
      <c r="AD62" s="105"/>
      <c r="AE62" s="98"/>
    </row>
    <row r="63" spans="1:31" ht="30" customHeight="1">
      <c r="A63" s="199" t="s">
        <v>161</v>
      </c>
      <c r="B63" s="199"/>
      <c r="C63" s="199"/>
      <c r="D63" s="96"/>
      <c r="E63" s="103">
        <v>0</v>
      </c>
      <c r="F63" s="40"/>
      <c r="G63" s="65">
        <v>0</v>
      </c>
      <c r="H63" s="114"/>
      <c r="I63" s="65">
        <v>0</v>
      </c>
      <c r="J63" s="40"/>
      <c r="K63" s="41">
        <v>1071600</v>
      </c>
      <c r="L63" s="40"/>
      <c r="M63" s="41">
        <v>3753721308</v>
      </c>
      <c r="N63" s="40"/>
      <c r="O63" s="23">
        <v>-1071600</v>
      </c>
      <c r="P63" s="40"/>
      <c r="Q63" s="65">
        <v>3657304333</v>
      </c>
      <c r="R63" s="40"/>
      <c r="S63" s="23">
        <f>E63+K63+O63</f>
        <v>0</v>
      </c>
      <c r="T63" s="40"/>
      <c r="W63" s="65">
        <v>0</v>
      </c>
      <c r="Y63" s="65">
        <v>0</v>
      </c>
      <c r="Z63" s="7"/>
      <c r="AA63" s="115">
        <v>0</v>
      </c>
      <c r="AD63" s="105"/>
      <c r="AE63" s="98"/>
    </row>
    <row r="64" spans="1:31" ht="30" customHeight="1" thickBot="1">
      <c r="A64" s="180" t="s">
        <v>14</v>
      </c>
      <c r="B64" s="180"/>
      <c r="C64" s="180"/>
      <c r="D64" s="180"/>
      <c r="E64" s="104">
        <f>SUM(E9:E63)</f>
        <v>323206087</v>
      </c>
      <c r="F64" s="14"/>
      <c r="G64" s="120">
        <f>SUM(G9:G63)</f>
        <v>2300063314564</v>
      </c>
      <c r="I64" s="120">
        <f>SUM(I9:I63)</f>
        <v>2518633296535</v>
      </c>
      <c r="J64" s="14"/>
      <c r="K64" s="19">
        <f>SUM(K9:K63)</f>
        <v>47519800</v>
      </c>
      <c r="L64" s="14"/>
      <c r="M64" s="19">
        <f>SUM(M9:M63)</f>
        <v>401261812275</v>
      </c>
      <c r="N64" s="14"/>
      <c r="O64" s="24">
        <f>SUM(O9:O63)</f>
        <v>-56369938</v>
      </c>
      <c r="P64" s="14"/>
      <c r="Q64" s="120">
        <f>SUM(Q9:Q63)</f>
        <v>294903674247</v>
      </c>
      <c r="R64" s="14"/>
      <c r="S64" s="19">
        <f>SUM(S9:S63)</f>
        <v>314355949</v>
      </c>
      <c r="T64" s="14"/>
      <c r="W64" s="120">
        <f>SUM(W9:W63)</f>
        <v>2425718552323</v>
      </c>
      <c r="Y64" s="120">
        <f>SUM(Y9:Y63)</f>
        <v>3528898728688</v>
      </c>
      <c r="Z64" s="14"/>
      <c r="AA64" s="121">
        <f>SUM(AA9:AA63)</f>
        <v>97.477513962331784</v>
      </c>
      <c r="AD64" s="105"/>
      <c r="AE64" s="98"/>
    </row>
    <row r="65" spans="1:30" ht="30" customHeight="1" thickTop="1">
      <c r="A65" s="200"/>
      <c r="B65" s="200"/>
      <c r="C65" s="200"/>
      <c r="D65" s="200"/>
      <c r="M65" s="7"/>
      <c r="S65" s="7"/>
      <c r="Y65" s="67"/>
    </row>
    <row r="66" spans="1:30" ht="30" customHeight="1">
      <c r="M66" s="7"/>
      <c r="Q66" s="66"/>
    </row>
    <row r="67" spans="1:30" ht="30" customHeight="1">
      <c r="Q67" s="66"/>
      <c r="AD67" s="42"/>
    </row>
    <row r="68" spans="1:30" ht="30" customHeight="1">
      <c r="K68" s="7"/>
      <c r="M68" s="65"/>
    </row>
    <row r="69" spans="1:30" ht="30" customHeight="1">
      <c r="M69" s="23"/>
    </row>
  </sheetData>
  <autoFilter ref="A7:C34" xr:uid="{00000000-0001-0000-0100-000000000000}">
    <filterColumn colId="0" showButton="0"/>
    <filterColumn colId="1" showButton="0"/>
  </autoFilter>
  <mergeCells count="77">
    <mergeCell ref="A62:C62"/>
    <mergeCell ref="A63:C63"/>
    <mergeCell ref="A65:D65"/>
    <mergeCell ref="A48:C48"/>
    <mergeCell ref="A49:C49"/>
    <mergeCell ref="A50:C50"/>
    <mergeCell ref="A64:D64"/>
    <mergeCell ref="A59:C59"/>
    <mergeCell ref="A60:C60"/>
    <mergeCell ref="A51:C51"/>
    <mergeCell ref="A52:C52"/>
    <mergeCell ref="A53:C53"/>
    <mergeCell ref="A54:C54"/>
    <mergeCell ref="A55:C55"/>
    <mergeCell ref="A56:C56"/>
    <mergeCell ref="A57:C57"/>
    <mergeCell ref="A58:C58"/>
    <mergeCell ref="A61:C61"/>
    <mergeCell ref="A46:C46"/>
    <mergeCell ref="A47:C47"/>
    <mergeCell ref="A43:C43"/>
    <mergeCell ref="A44:C44"/>
    <mergeCell ref="A45:C45"/>
    <mergeCell ref="A40:C40"/>
    <mergeCell ref="A41:C41"/>
    <mergeCell ref="A42:C42"/>
    <mergeCell ref="A38:C38"/>
    <mergeCell ref="A39:C39"/>
    <mergeCell ref="A15:C15"/>
    <mergeCell ref="A16:C16"/>
    <mergeCell ref="A37:C37"/>
    <mergeCell ref="A35:C35"/>
    <mergeCell ref="A36:C36"/>
    <mergeCell ref="A34:C34"/>
    <mergeCell ref="A28:C28"/>
    <mergeCell ref="A32:C32"/>
    <mergeCell ref="A33:C33"/>
    <mergeCell ref="A17:C17"/>
    <mergeCell ref="A18:C18"/>
    <mergeCell ref="A19:C19"/>
    <mergeCell ref="A20:C20"/>
    <mergeCell ref="A27:C27"/>
    <mergeCell ref="A26:C26"/>
    <mergeCell ref="A25:C25"/>
    <mergeCell ref="A10:C10"/>
    <mergeCell ref="A11:C11"/>
    <mergeCell ref="A12:C12"/>
    <mergeCell ref="A13:C13"/>
    <mergeCell ref="A14:C14"/>
    <mergeCell ref="U7:U8"/>
    <mergeCell ref="O7:Q7"/>
    <mergeCell ref="G7:G8"/>
    <mergeCell ref="I7:I8"/>
    <mergeCell ref="A9:C9"/>
    <mergeCell ref="W7:W8"/>
    <mergeCell ref="Y7:Y8"/>
    <mergeCell ref="AA7:AA8"/>
    <mergeCell ref="A1:AA1"/>
    <mergeCell ref="A2:AA2"/>
    <mergeCell ref="A3:AA3"/>
    <mergeCell ref="B4:AA4"/>
    <mergeCell ref="A5:B5"/>
    <mergeCell ref="C5:AA5"/>
    <mergeCell ref="A7:C8"/>
    <mergeCell ref="E7:E8"/>
    <mergeCell ref="E6:I6"/>
    <mergeCell ref="K6:Q6"/>
    <mergeCell ref="S6:AA6"/>
    <mergeCell ref="K7:M7"/>
    <mergeCell ref="S7:S8"/>
    <mergeCell ref="A31:C31"/>
    <mergeCell ref="A23:C23"/>
    <mergeCell ref="A24:C24"/>
    <mergeCell ref="A21:C21"/>
    <mergeCell ref="A22:C22"/>
    <mergeCell ref="A29:C29"/>
    <mergeCell ref="A30:C30"/>
  </mergeCells>
  <pageMargins left="0.39" right="0.39" top="0.39" bottom="0.39" header="0" footer="0"/>
  <pageSetup scale="4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AW17"/>
  <sheetViews>
    <sheetView rightToLeft="1" view="pageBreakPreview" topLeftCell="A4" zoomScaleNormal="100" zoomScaleSheetLayoutView="100" workbookViewId="0">
      <selection activeCell="K12" sqref="K12"/>
    </sheetView>
  </sheetViews>
  <sheetFormatPr defaultRowHeight="30" customHeight="1"/>
  <cols>
    <col min="1" max="1" width="29.7109375" style="29" customWidth="1"/>
    <col min="2" max="2" width="1.28515625" style="29" customWidth="1"/>
    <col min="3" max="3" width="13" style="29" customWidth="1"/>
    <col min="4" max="4" width="1.28515625" style="29" customWidth="1"/>
    <col min="5" max="5" width="13" style="29" customWidth="1"/>
    <col min="6" max="6" width="1.28515625" style="29" customWidth="1"/>
    <col min="7" max="7" width="6.42578125" style="29" customWidth="1"/>
    <col min="8" max="8" width="1.28515625" style="29" customWidth="1"/>
    <col min="9" max="9" width="9.140625" style="29" customWidth="1"/>
    <col min="10" max="10" width="1.28515625" style="29" customWidth="1"/>
    <col min="11" max="11" width="9.85546875" style="29" bestFit="1" customWidth="1"/>
    <col min="12" max="12" width="1.28515625" style="29" customWidth="1"/>
    <col min="13" max="13" width="2.5703125" style="29" customWidth="1"/>
    <col min="14" max="14" width="1.28515625" style="29" customWidth="1"/>
    <col min="15" max="15" width="9.140625" style="29" customWidth="1"/>
    <col min="16" max="16" width="1.28515625" style="29" customWidth="1"/>
    <col min="17" max="17" width="2.5703125" style="29" customWidth="1"/>
    <col min="18" max="20" width="1.28515625" style="29" customWidth="1"/>
    <col min="21" max="21" width="6.42578125" style="29" customWidth="1"/>
    <col min="22" max="22" width="1.28515625" style="29" customWidth="1"/>
    <col min="23" max="23" width="2.5703125" style="29" customWidth="1"/>
    <col min="24" max="26" width="1.28515625" style="29" customWidth="1"/>
    <col min="27" max="27" width="8.7109375" style="29" customWidth="1"/>
    <col min="28" max="28" width="1.28515625" style="29" hidden="1" customWidth="1"/>
    <col min="29" max="29" width="2.5703125" style="29" hidden="1" customWidth="1"/>
    <col min="30" max="30" width="0.7109375" style="29" customWidth="1"/>
    <col min="31" max="32" width="1.28515625" style="29" customWidth="1"/>
    <col min="33" max="33" width="10.42578125" style="29" customWidth="1"/>
    <col min="34" max="34" width="1.28515625" style="29" customWidth="1"/>
    <col min="35" max="35" width="2.5703125" style="29" customWidth="1"/>
    <col min="36" max="36" width="1.28515625" style="29" customWidth="1"/>
    <col min="37" max="37" width="11.42578125" style="29" customWidth="1"/>
    <col min="38" max="38" width="1.28515625" style="29" customWidth="1"/>
    <col min="39" max="39" width="2.5703125" style="29" customWidth="1"/>
    <col min="40" max="40" width="1.28515625" style="29" customWidth="1"/>
    <col min="41" max="41" width="11.85546875" style="29" customWidth="1"/>
    <col min="42" max="42" width="1.28515625" style="29" customWidth="1"/>
    <col min="43" max="43" width="2.5703125" style="29" customWidth="1"/>
    <col min="44" max="44" width="1.28515625" style="29" customWidth="1"/>
    <col min="45" max="45" width="11.7109375" style="29" customWidth="1"/>
    <col min="46" max="47" width="1.28515625" style="29" customWidth="1"/>
    <col min="48" max="48" width="13" style="29" customWidth="1"/>
    <col min="49" max="49" width="7.7109375" style="29" customWidth="1"/>
    <col min="50" max="50" width="0.28515625" style="28" customWidth="1"/>
    <col min="51" max="16384" width="9.140625" style="28"/>
  </cols>
  <sheetData>
    <row r="1" spans="1:49" ht="30" customHeight="1">
      <c r="A1" s="207" t="s">
        <v>100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</row>
    <row r="2" spans="1:49" ht="30" customHeight="1">
      <c r="A2" s="207" t="s">
        <v>84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</row>
    <row r="3" spans="1:49" ht="30" customHeight="1">
      <c r="A3" s="207" t="s">
        <v>98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207"/>
      <c r="AV3" s="207"/>
      <c r="AW3" s="207"/>
    </row>
    <row r="4" spans="1:49" ht="30" customHeight="1">
      <c r="A4" s="202" t="s">
        <v>15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2"/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</row>
    <row r="5" spans="1:49" ht="30" customHeight="1">
      <c r="A5" s="201"/>
      <c r="B5" s="201"/>
      <c r="C5" s="201"/>
      <c r="D5" s="201"/>
      <c r="E5" s="201"/>
      <c r="F5" s="201"/>
      <c r="G5" s="201"/>
      <c r="I5" s="203" t="s">
        <v>97</v>
      </c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C5" s="203" t="s">
        <v>99</v>
      </c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</row>
    <row r="6" spans="1:49" ht="30" customHeight="1">
      <c r="A6" s="203" t="s">
        <v>16</v>
      </c>
      <c r="B6" s="203"/>
      <c r="C6" s="203"/>
      <c r="D6" s="203"/>
      <c r="E6" s="203"/>
      <c r="F6" s="203"/>
      <c r="G6" s="203"/>
      <c r="I6" s="203" t="s">
        <v>17</v>
      </c>
      <c r="J6" s="203"/>
      <c r="K6" s="203"/>
      <c r="M6" s="203" t="s">
        <v>18</v>
      </c>
      <c r="N6" s="203"/>
      <c r="O6" s="203"/>
      <c r="Q6" s="203" t="s">
        <v>19</v>
      </c>
      <c r="R6" s="203"/>
      <c r="S6" s="203"/>
      <c r="T6" s="203"/>
      <c r="U6" s="203"/>
      <c r="W6" s="203" t="s">
        <v>20</v>
      </c>
      <c r="X6" s="203"/>
      <c r="Y6" s="203"/>
      <c r="Z6" s="203"/>
      <c r="AA6" s="203"/>
      <c r="AC6" s="203" t="s">
        <v>17</v>
      </c>
      <c r="AD6" s="203"/>
      <c r="AE6" s="203"/>
      <c r="AF6" s="203"/>
      <c r="AG6" s="203"/>
      <c r="AI6" s="203" t="s">
        <v>18</v>
      </c>
      <c r="AJ6" s="203"/>
      <c r="AK6" s="203"/>
      <c r="AM6" s="203" t="s">
        <v>19</v>
      </c>
      <c r="AN6" s="203"/>
      <c r="AO6" s="203"/>
      <c r="AQ6" s="203" t="s">
        <v>20</v>
      </c>
      <c r="AR6" s="203"/>
      <c r="AS6" s="203"/>
    </row>
    <row r="7" spans="1:49" ht="30" customHeight="1">
      <c r="A7" s="205"/>
      <c r="B7" s="205"/>
      <c r="C7" s="205"/>
      <c r="D7" s="205"/>
      <c r="E7" s="205"/>
      <c r="F7" s="205"/>
      <c r="G7" s="205"/>
      <c r="I7" s="205"/>
      <c r="J7" s="205"/>
      <c r="K7" s="205"/>
      <c r="M7" s="205"/>
      <c r="N7" s="205"/>
      <c r="O7" s="205"/>
      <c r="Q7" s="205"/>
      <c r="R7" s="205"/>
      <c r="S7" s="205"/>
      <c r="T7" s="205"/>
      <c r="U7" s="205"/>
      <c r="W7" s="205"/>
      <c r="X7" s="205"/>
      <c r="Y7" s="205"/>
      <c r="Z7" s="205"/>
      <c r="AA7" s="205"/>
      <c r="AC7" s="205"/>
      <c r="AD7" s="205"/>
      <c r="AE7" s="205"/>
      <c r="AF7" s="205"/>
      <c r="AG7" s="205"/>
      <c r="AI7" s="205"/>
      <c r="AJ7" s="205"/>
      <c r="AK7" s="205"/>
      <c r="AM7" s="205"/>
      <c r="AN7" s="205"/>
      <c r="AO7" s="205"/>
      <c r="AQ7" s="205"/>
      <c r="AR7" s="205"/>
      <c r="AS7" s="205"/>
    </row>
    <row r="8" spans="1:49" ht="30" customHeight="1">
      <c r="A8" s="202" t="s">
        <v>21</v>
      </c>
      <c r="B8" s="202"/>
      <c r="C8" s="202"/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2"/>
      <c r="AI8" s="202"/>
      <c r="AJ8" s="202"/>
      <c r="AK8" s="202"/>
      <c r="AL8" s="202"/>
      <c r="AM8" s="202"/>
      <c r="AN8" s="202"/>
      <c r="AO8" s="202"/>
      <c r="AP8" s="202"/>
      <c r="AQ8" s="202"/>
      <c r="AR8" s="202"/>
      <c r="AS8" s="202"/>
      <c r="AT8" s="202"/>
      <c r="AU8" s="202"/>
      <c r="AV8" s="202"/>
      <c r="AW8" s="202"/>
    </row>
    <row r="9" spans="1:49" ht="30" customHeight="1">
      <c r="C9" s="203" t="s">
        <v>97</v>
      </c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Y9" s="203" t="s">
        <v>99</v>
      </c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  <c r="AS9" s="203"/>
      <c r="AT9" s="203"/>
      <c r="AU9" s="203"/>
      <c r="AV9" s="203"/>
    </row>
    <row r="10" spans="1:49" ht="30" customHeight="1">
      <c r="A10" s="33" t="s">
        <v>16</v>
      </c>
      <c r="C10" s="31" t="s">
        <v>22</v>
      </c>
      <c r="D10" s="30"/>
      <c r="E10" s="31" t="s">
        <v>23</v>
      </c>
      <c r="F10" s="30"/>
      <c r="G10" s="206" t="s">
        <v>24</v>
      </c>
      <c r="H10" s="206"/>
      <c r="I10" s="206"/>
      <c r="J10" s="30"/>
      <c r="K10" s="206" t="s">
        <v>25</v>
      </c>
      <c r="L10" s="206"/>
      <c r="M10" s="206"/>
      <c r="N10" s="30"/>
      <c r="O10" s="206" t="s">
        <v>18</v>
      </c>
      <c r="P10" s="206"/>
      <c r="Q10" s="206"/>
      <c r="R10" s="30"/>
      <c r="S10" s="205" t="s">
        <v>19</v>
      </c>
      <c r="T10" s="205"/>
      <c r="U10" s="205"/>
      <c r="V10" s="205"/>
      <c r="W10" s="205"/>
      <c r="Y10" s="206" t="s">
        <v>22</v>
      </c>
      <c r="Z10" s="206"/>
      <c r="AA10" s="206"/>
      <c r="AB10" s="206"/>
      <c r="AC10" s="206"/>
      <c r="AD10" s="30"/>
      <c r="AE10" s="206" t="s">
        <v>23</v>
      </c>
      <c r="AF10" s="206"/>
      <c r="AG10" s="206"/>
      <c r="AH10" s="206"/>
      <c r="AI10" s="206"/>
      <c r="AJ10" s="30"/>
      <c r="AK10" s="206" t="s">
        <v>24</v>
      </c>
      <c r="AL10" s="206"/>
      <c r="AM10" s="206"/>
      <c r="AN10" s="30"/>
      <c r="AO10" s="206" t="s">
        <v>25</v>
      </c>
      <c r="AP10" s="206"/>
      <c r="AQ10" s="206"/>
      <c r="AR10" s="30"/>
      <c r="AS10" s="206" t="s">
        <v>18</v>
      </c>
      <c r="AT10" s="206"/>
      <c r="AU10" s="30"/>
      <c r="AV10" s="206" t="s">
        <v>19</v>
      </c>
      <c r="AW10" s="206"/>
    </row>
    <row r="11" spans="1:49" ht="30" customHeight="1">
      <c r="C11" s="29" t="s">
        <v>26</v>
      </c>
      <c r="E11" s="29" t="s">
        <v>96</v>
      </c>
      <c r="G11" s="201"/>
      <c r="H11" s="201"/>
      <c r="I11" s="201"/>
      <c r="K11" s="32"/>
      <c r="L11" s="32"/>
      <c r="M11" s="32"/>
      <c r="O11" s="32"/>
      <c r="P11" s="32"/>
      <c r="Q11" s="32"/>
      <c r="R11" s="34"/>
      <c r="T11" s="201"/>
      <c r="U11" s="201"/>
      <c r="V11" s="201"/>
      <c r="W11" s="201"/>
      <c r="Y11" s="204" t="s">
        <v>26</v>
      </c>
      <c r="Z11" s="204"/>
      <c r="AA11" s="204"/>
      <c r="AG11" s="34" t="s">
        <v>96</v>
      </c>
      <c r="AH11" s="34"/>
      <c r="AI11" s="34"/>
      <c r="AJ11" s="34"/>
      <c r="AN11" s="32"/>
      <c r="AO11" s="29">
        <v>0</v>
      </c>
      <c r="AP11" s="32"/>
      <c r="AQ11" s="32"/>
      <c r="AS11" s="32">
        <v>0</v>
      </c>
      <c r="AT11" s="32"/>
      <c r="AV11" s="204">
        <v>0</v>
      </c>
      <c r="AW11" s="204"/>
    </row>
    <row r="12" spans="1:49" ht="30" customHeight="1">
      <c r="C12" s="29" t="s">
        <v>26</v>
      </c>
      <c r="E12" s="29" t="s">
        <v>27</v>
      </c>
      <c r="K12" s="32"/>
      <c r="L12" s="32"/>
      <c r="M12" s="32"/>
      <c r="O12" s="32"/>
      <c r="P12" s="32"/>
      <c r="Q12" s="32"/>
      <c r="R12" s="34"/>
      <c r="T12" s="201"/>
      <c r="U12" s="201"/>
      <c r="V12" s="201"/>
      <c r="W12" s="201"/>
      <c r="Y12" s="201" t="s">
        <v>26</v>
      </c>
      <c r="Z12" s="201"/>
      <c r="AA12" s="201"/>
      <c r="AG12" s="34" t="s">
        <v>27</v>
      </c>
      <c r="AH12" s="34"/>
      <c r="AI12" s="34"/>
      <c r="AJ12" s="34"/>
      <c r="AN12" s="32"/>
      <c r="AO12" s="29">
        <v>0</v>
      </c>
      <c r="AP12" s="32"/>
      <c r="AQ12" s="32"/>
      <c r="AS12" s="32">
        <v>0</v>
      </c>
      <c r="AT12" s="32"/>
      <c r="AV12" s="201">
        <v>0</v>
      </c>
      <c r="AW12" s="201"/>
    </row>
    <row r="13" spans="1:49" ht="30" customHeight="1">
      <c r="C13" s="29" t="s">
        <v>26</v>
      </c>
      <c r="E13" s="29" t="s">
        <v>96</v>
      </c>
      <c r="K13" s="32"/>
      <c r="L13" s="32"/>
      <c r="M13" s="32"/>
      <c r="O13" s="32"/>
      <c r="P13" s="32"/>
      <c r="Q13" s="32"/>
      <c r="R13" s="34"/>
      <c r="T13" s="201"/>
      <c r="U13" s="201"/>
      <c r="V13" s="201"/>
      <c r="W13" s="201"/>
      <c r="Z13" s="201" t="s">
        <v>26</v>
      </c>
      <c r="AA13" s="201"/>
      <c r="AG13" s="34" t="s">
        <v>96</v>
      </c>
      <c r="AH13" s="34"/>
      <c r="AI13" s="34"/>
      <c r="AJ13" s="34"/>
      <c r="AN13" s="32"/>
      <c r="AO13" s="29">
        <v>0</v>
      </c>
      <c r="AP13" s="32"/>
      <c r="AQ13" s="32"/>
      <c r="AS13" s="32">
        <v>0</v>
      </c>
      <c r="AT13" s="32"/>
      <c r="AV13" s="201">
        <v>0</v>
      </c>
      <c r="AW13" s="201"/>
    </row>
    <row r="14" spans="1:49" ht="30" customHeight="1">
      <c r="A14" s="202" t="s">
        <v>28</v>
      </c>
      <c r="B14" s="202"/>
      <c r="C14" s="202"/>
      <c r="D14" s="202"/>
      <c r="E14" s="202"/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2"/>
      <c r="AQ14" s="202"/>
      <c r="AR14" s="202"/>
      <c r="AS14" s="202"/>
      <c r="AT14" s="202"/>
      <c r="AU14" s="202"/>
      <c r="AV14" s="202"/>
      <c r="AW14" s="202"/>
    </row>
    <row r="15" spans="1:49" ht="30" customHeight="1">
      <c r="C15" s="203" t="s">
        <v>97</v>
      </c>
      <c r="D15" s="203"/>
      <c r="E15" s="203"/>
      <c r="F15" s="203"/>
      <c r="G15" s="203"/>
      <c r="H15" s="203"/>
      <c r="I15" s="203"/>
      <c r="J15" s="203"/>
      <c r="K15" s="203"/>
      <c r="L15" s="203"/>
      <c r="M15" s="203"/>
      <c r="O15" s="203" t="s">
        <v>99</v>
      </c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K15" s="201"/>
      <c r="AL15" s="201"/>
      <c r="AM15" s="201"/>
      <c r="AO15" s="201"/>
      <c r="AP15" s="201"/>
      <c r="AQ15" s="201"/>
      <c r="AS15" s="201"/>
      <c r="AT15" s="201"/>
    </row>
    <row r="16" spans="1:49" ht="30" customHeight="1">
      <c r="A16" s="33" t="s">
        <v>16</v>
      </c>
      <c r="C16" s="31" t="s">
        <v>23</v>
      </c>
      <c r="D16" s="30"/>
      <c r="E16" s="31" t="s">
        <v>25</v>
      </c>
      <c r="F16" s="30"/>
      <c r="G16" s="206" t="s">
        <v>18</v>
      </c>
      <c r="H16" s="206"/>
      <c r="I16" s="206"/>
      <c r="J16" s="30"/>
      <c r="K16" s="206" t="s">
        <v>19</v>
      </c>
      <c r="L16" s="206"/>
      <c r="M16" s="206"/>
      <c r="O16" s="206" t="s">
        <v>23</v>
      </c>
      <c r="P16" s="206"/>
      <c r="Q16" s="206"/>
      <c r="R16" s="206"/>
      <c r="S16" s="206"/>
      <c r="T16" s="30"/>
      <c r="U16" s="206" t="s">
        <v>25</v>
      </c>
      <c r="V16" s="206"/>
      <c r="W16" s="206"/>
      <c r="X16" s="206"/>
      <c r="Y16" s="206"/>
      <c r="Z16" s="30"/>
      <c r="AA16" s="206" t="s">
        <v>18</v>
      </c>
      <c r="AB16" s="206"/>
      <c r="AC16" s="206"/>
      <c r="AD16" s="206"/>
      <c r="AE16" s="206"/>
      <c r="AF16" s="30"/>
      <c r="AG16" s="206" t="s">
        <v>19</v>
      </c>
      <c r="AH16" s="206"/>
      <c r="AI16" s="206"/>
      <c r="AK16" s="201"/>
      <c r="AL16" s="201"/>
      <c r="AM16" s="201"/>
      <c r="AO16" s="201"/>
      <c r="AP16" s="201"/>
      <c r="AQ16" s="201"/>
      <c r="AS16" s="201"/>
      <c r="AT16" s="201"/>
    </row>
    <row r="17" spans="1:46" ht="30" customHeight="1">
      <c r="A17" s="30"/>
      <c r="C17" s="30"/>
      <c r="E17" s="30"/>
      <c r="G17" s="204"/>
      <c r="H17" s="204"/>
      <c r="I17" s="204"/>
      <c r="K17" s="204"/>
      <c r="L17" s="204"/>
      <c r="M17" s="204"/>
      <c r="O17" s="204"/>
      <c r="P17" s="204"/>
      <c r="Q17" s="204"/>
      <c r="R17" s="204"/>
      <c r="S17" s="204"/>
      <c r="U17" s="204"/>
      <c r="V17" s="204"/>
      <c r="W17" s="204"/>
      <c r="X17" s="204"/>
      <c r="Y17" s="204"/>
      <c r="AA17" s="204"/>
      <c r="AB17" s="204"/>
      <c r="AC17" s="204"/>
      <c r="AD17" s="204"/>
      <c r="AE17" s="204"/>
      <c r="AG17" s="204"/>
      <c r="AH17" s="204"/>
      <c r="AI17" s="204"/>
      <c r="AK17" s="201"/>
      <c r="AL17" s="201"/>
      <c r="AM17" s="201"/>
      <c r="AO17" s="201"/>
      <c r="AP17" s="201"/>
      <c r="AQ17" s="201"/>
      <c r="AS17" s="201"/>
      <c r="AT17" s="201"/>
    </row>
  </sheetData>
  <mergeCells count="72">
    <mergeCell ref="AS15:AT15"/>
    <mergeCell ref="AS16:AT16"/>
    <mergeCell ref="AS17:AT17"/>
    <mergeCell ref="AO16:AQ16"/>
    <mergeCell ref="AO17:AQ17"/>
    <mergeCell ref="AK16:AM16"/>
    <mergeCell ref="AK17:AM17"/>
    <mergeCell ref="C15:M15"/>
    <mergeCell ref="O15:AI15"/>
    <mergeCell ref="G16:I16"/>
    <mergeCell ref="K16:M16"/>
    <mergeCell ref="O16:S16"/>
    <mergeCell ref="AG17:AI17"/>
    <mergeCell ref="AA17:AE17"/>
    <mergeCell ref="U17:Y17"/>
    <mergeCell ref="O17:S17"/>
    <mergeCell ref="U16:Y16"/>
    <mergeCell ref="AA16:AE16"/>
    <mergeCell ref="AG16:AI16"/>
    <mergeCell ref="K17:M17"/>
    <mergeCell ref="G17:I17"/>
    <mergeCell ref="AK15:AM15"/>
    <mergeCell ref="AO15:AQ15"/>
    <mergeCell ref="A14:AW14"/>
    <mergeCell ref="G11:I11"/>
    <mergeCell ref="AE10:AI10"/>
    <mergeCell ref="AK10:AM10"/>
    <mergeCell ref="AO10:AQ10"/>
    <mergeCell ref="G10:I10"/>
    <mergeCell ref="K10:M10"/>
    <mergeCell ref="O10:Q10"/>
    <mergeCell ref="S10:W10"/>
    <mergeCell ref="AS10:AT10"/>
    <mergeCell ref="Y11:AA11"/>
    <mergeCell ref="Y12:AA12"/>
    <mergeCell ref="Z13:AA13"/>
    <mergeCell ref="T11:W11"/>
    <mergeCell ref="A1:AW1"/>
    <mergeCell ref="A2:AW2"/>
    <mergeCell ref="A3:AW3"/>
    <mergeCell ref="A4:AW4"/>
    <mergeCell ref="I5:AA5"/>
    <mergeCell ref="AC5:AS5"/>
    <mergeCell ref="AC6:AG6"/>
    <mergeCell ref="AI6:AK6"/>
    <mergeCell ref="AM6:AO6"/>
    <mergeCell ref="AQ6:AS6"/>
    <mergeCell ref="A5:G5"/>
    <mergeCell ref="A6:G6"/>
    <mergeCell ref="I6:K6"/>
    <mergeCell ref="M6:O6"/>
    <mergeCell ref="Q6:U6"/>
    <mergeCell ref="W6:AA6"/>
    <mergeCell ref="A7:G7"/>
    <mergeCell ref="Y10:AC10"/>
    <mergeCell ref="AV10:AW10"/>
    <mergeCell ref="AM7:AO7"/>
    <mergeCell ref="AQ7:AS7"/>
    <mergeCell ref="AC7:AG7"/>
    <mergeCell ref="AI7:AK7"/>
    <mergeCell ref="I7:K7"/>
    <mergeCell ref="M7:O7"/>
    <mergeCell ref="Q7:U7"/>
    <mergeCell ref="W7:AA7"/>
    <mergeCell ref="T13:W13"/>
    <mergeCell ref="T12:W12"/>
    <mergeCell ref="A8:AW8"/>
    <mergeCell ref="C9:W9"/>
    <mergeCell ref="Y9:AV9"/>
    <mergeCell ref="AV11:AW11"/>
    <mergeCell ref="AV12:AW12"/>
    <mergeCell ref="AV13:AW13"/>
  </mergeCells>
  <phoneticPr fontId="12" type="noConversion"/>
  <pageMargins left="0.39" right="0.39" top="0.39" bottom="0.39" header="0" footer="0"/>
  <pageSetup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548DE-4776-449B-873F-95F0E2E3A380}">
  <sheetPr>
    <tabColor theme="0"/>
    <pageSetUpPr fitToPage="1"/>
  </sheetPr>
  <dimension ref="A1:Q16"/>
  <sheetViews>
    <sheetView rightToLeft="1" view="pageBreakPreview" zoomScaleNormal="100" zoomScaleSheetLayoutView="100" workbookViewId="0">
      <selection activeCell="E13" sqref="E13"/>
    </sheetView>
  </sheetViews>
  <sheetFormatPr defaultRowHeight="30" customHeight="1"/>
  <cols>
    <col min="1" max="1" width="39" style="3" customWidth="1"/>
    <col min="2" max="2" width="1.28515625" style="3" customWidth="1"/>
    <col min="3" max="3" width="16.85546875" style="3" customWidth="1"/>
    <col min="4" max="4" width="1.28515625" style="3" customWidth="1"/>
    <col min="5" max="5" width="20.7109375" style="3" customWidth="1"/>
    <col min="6" max="6" width="1.28515625" style="3" customWidth="1"/>
    <col min="7" max="7" width="15.5703125" style="3" customWidth="1"/>
    <col min="8" max="8" width="1.28515625" style="3" customWidth="1"/>
    <col min="9" max="9" width="16.5703125" style="3" customWidth="1"/>
    <col min="10" max="10" width="1.28515625" style="3" customWidth="1"/>
    <col min="11" max="11" width="1.28515625" style="3" hidden="1" customWidth="1"/>
    <col min="12" max="12" width="15.5703125" style="3" customWidth="1"/>
    <col min="13" max="13" width="1.28515625" style="3" customWidth="1"/>
    <col min="14" max="14" width="24.85546875" style="3" customWidth="1"/>
    <col min="15" max="15" width="0.28515625" style="12" customWidth="1"/>
    <col min="16" max="16" width="6.7109375" style="12" customWidth="1"/>
    <col min="17" max="17" width="14.7109375" style="12" bestFit="1" customWidth="1"/>
    <col min="18" max="16384" width="9.140625" style="12"/>
  </cols>
  <sheetData>
    <row r="1" spans="1:17" ht="30" customHeight="1">
      <c r="A1" s="180" t="s">
        <v>102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</row>
    <row r="2" spans="1:17" ht="30" customHeight="1">
      <c r="A2" s="180" t="s">
        <v>83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</row>
    <row r="3" spans="1:17" ht="30" customHeight="1">
      <c r="A3" s="180" t="s">
        <v>156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</row>
    <row r="4" spans="1:17" s="70" customFormat="1" ht="30" customHeight="1">
      <c r="A4" s="188" t="s">
        <v>144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</row>
    <row r="5" spans="1:17" s="70" customFormat="1" ht="30" customHeight="1">
      <c r="A5" s="189" t="s">
        <v>118</v>
      </c>
      <c r="B5" s="189"/>
      <c r="C5" s="189"/>
      <c r="D5" s="189"/>
      <c r="E5" s="189"/>
      <c r="F5" s="106"/>
      <c r="G5" s="106"/>
      <c r="H5" s="106"/>
      <c r="I5" s="106"/>
      <c r="J5" s="106"/>
      <c r="K5" s="106"/>
      <c r="L5" s="106"/>
      <c r="M5" s="106"/>
      <c r="N5" s="106"/>
    </row>
    <row r="6" spans="1:17" ht="30" customHeight="1">
      <c r="A6" s="209" t="s">
        <v>16</v>
      </c>
      <c r="C6" s="180" t="s">
        <v>157</v>
      </c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</row>
    <row r="7" spans="1:17" ht="42">
      <c r="A7" s="209"/>
      <c r="C7" s="11" t="s">
        <v>8</v>
      </c>
      <c r="D7" s="4"/>
      <c r="E7" s="11" t="s">
        <v>109</v>
      </c>
      <c r="F7" s="4"/>
      <c r="G7" s="11" t="s">
        <v>110</v>
      </c>
      <c r="I7" s="47" t="s">
        <v>111</v>
      </c>
      <c r="J7" s="4"/>
      <c r="K7" s="4"/>
      <c r="L7" s="11" t="s">
        <v>112</v>
      </c>
      <c r="M7" s="11"/>
      <c r="N7" s="11" t="s">
        <v>117</v>
      </c>
    </row>
    <row r="8" spans="1:17" ht="40.5" customHeight="1">
      <c r="A8" s="18" t="s">
        <v>106</v>
      </c>
      <c r="C8" s="41">
        <v>1102489</v>
      </c>
      <c r="D8" s="71"/>
      <c r="E8" s="41">
        <v>13260</v>
      </c>
      <c r="F8" s="71"/>
      <c r="G8" s="69">
        <v>9282</v>
      </c>
      <c r="I8" s="72">
        <v>-0.3</v>
      </c>
      <c r="L8" s="7">
        <v>10233302898</v>
      </c>
      <c r="N8" s="208" t="s">
        <v>138</v>
      </c>
      <c r="O8" s="208"/>
    </row>
    <row r="9" spans="1:17" ht="30" customHeight="1" thickBot="1">
      <c r="A9" s="73" t="s">
        <v>14</v>
      </c>
      <c r="C9" s="74">
        <f>SUM(C8:C8)</f>
        <v>1102489</v>
      </c>
      <c r="D9" s="7">
        <f>SUM(D8:D8)</f>
        <v>0</v>
      </c>
      <c r="E9" s="75"/>
      <c r="F9" s="7">
        <f>SUM(F8:F8)</f>
        <v>0</v>
      </c>
      <c r="G9" s="75"/>
      <c r="H9" s="7">
        <f>SUM(H8:H8)</f>
        <v>0</v>
      </c>
      <c r="I9" s="75"/>
      <c r="J9" s="7">
        <f>SUM(J8:J8)</f>
        <v>0</v>
      </c>
      <c r="K9" s="7">
        <f>SUM(K8:K8)</f>
        <v>0</v>
      </c>
      <c r="L9" s="75">
        <f>SUM(L8:L8)</f>
        <v>10233302898</v>
      </c>
      <c r="M9" s="14"/>
      <c r="N9" s="74"/>
    </row>
    <row r="10" spans="1:17" ht="30" customHeight="1" thickTop="1">
      <c r="A10" s="200" t="s">
        <v>166</v>
      </c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</row>
    <row r="11" spans="1:17" ht="30" customHeight="1">
      <c r="G11" s="23"/>
      <c r="N11" s="52"/>
    </row>
    <row r="12" spans="1:17" ht="30" customHeight="1">
      <c r="G12" s="7"/>
      <c r="N12" s="76"/>
      <c r="Q12" s="25"/>
    </row>
    <row r="13" spans="1:17" ht="30" customHeight="1">
      <c r="E13" s="23"/>
      <c r="G13" s="23"/>
    </row>
    <row r="15" spans="1:17" ht="30" customHeight="1">
      <c r="L15" s="7"/>
    </row>
    <row r="16" spans="1:17" ht="30" customHeight="1">
      <c r="L16" s="7"/>
    </row>
  </sheetData>
  <autoFilter ref="A1:A12" xr:uid="{00000000-0001-0000-0E00-000000000000}"/>
  <mergeCells count="9">
    <mergeCell ref="N8:O8"/>
    <mergeCell ref="A10:N10"/>
    <mergeCell ref="A1:N1"/>
    <mergeCell ref="A2:N2"/>
    <mergeCell ref="A3:N3"/>
    <mergeCell ref="A4:N4"/>
    <mergeCell ref="A6:A7"/>
    <mergeCell ref="A5:E5"/>
    <mergeCell ref="C6:N6"/>
  </mergeCells>
  <pageMargins left="0.39" right="0.39" top="0.39" bottom="0.39" header="0" footer="0"/>
  <pageSetup scale="8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Q16"/>
  <sheetViews>
    <sheetView rightToLeft="1" view="pageBreakPreview" zoomScaleNormal="100" zoomScaleSheetLayoutView="100" workbookViewId="0">
      <selection activeCell="L7" sqref="L7"/>
    </sheetView>
  </sheetViews>
  <sheetFormatPr defaultRowHeight="30" customHeight="1"/>
  <cols>
    <col min="1" max="1" width="5.140625" style="3" customWidth="1"/>
    <col min="2" max="2" width="33" style="3" customWidth="1"/>
    <col min="3" max="3" width="1.28515625" style="3" customWidth="1"/>
    <col min="4" max="4" width="19.28515625" style="3" customWidth="1"/>
    <col min="5" max="5" width="1.28515625" style="3" customWidth="1"/>
    <col min="6" max="6" width="19.7109375" style="3" customWidth="1"/>
    <col min="7" max="7" width="1.28515625" style="3" customWidth="1"/>
    <col min="8" max="8" width="20.85546875" style="23" customWidth="1"/>
    <col min="9" max="9" width="1.28515625" style="3" customWidth="1"/>
    <col min="10" max="10" width="22.42578125" style="3" customWidth="1"/>
    <col min="11" max="11" width="1.28515625" style="3" customWidth="1"/>
    <col min="12" max="12" width="15.42578125" style="3" customWidth="1"/>
    <col min="13" max="13" width="0.28515625" style="12" customWidth="1"/>
    <col min="14" max="14" width="17.85546875" style="12" bestFit="1" customWidth="1"/>
    <col min="15" max="15" width="18.5703125" style="26" customWidth="1"/>
    <col min="16" max="16" width="9.140625" style="12"/>
    <col min="17" max="17" width="20.140625" style="12" customWidth="1"/>
    <col min="18" max="16384" width="9.140625" style="12"/>
  </cols>
  <sheetData>
    <row r="1" spans="1:17" ht="30" customHeight="1">
      <c r="A1" s="180" t="s">
        <v>100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</row>
    <row r="2" spans="1:17" ht="30" customHeight="1">
      <c r="A2" s="180" t="s">
        <v>83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</row>
    <row r="3" spans="1:17" ht="30" customHeight="1">
      <c r="A3" s="180" t="s">
        <v>156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</row>
    <row r="4" spans="1:17" ht="30" customHeight="1">
      <c r="A4" s="108" t="s">
        <v>29</v>
      </c>
      <c r="B4" s="188" t="s">
        <v>30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</row>
    <row r="5" spans="1:17" ht="30" customHeight="1">
      <c r="D5" s="1" t="s">
        <v>143</v>
      </c>
      <c r="F5" s="209" t="s">
        <v>4</v>
      </c>
      <c r="G5" s="209"/>
      <c r="H5" s="209"/>
      <c r="J5" s="210" t="s">
        <v>157</v>
      </c>
      <c r="K5" s="210"/>
      <c r="L5" s="210"/>
    </row>
    <row r="6" spans="1:17" ht="42" customHeight="1">
      <c r="A6" s="209" t="s">
        <v>31</v>
      </c>
      <c r="B6" s="209"/>
      <c r="D6" s="1" t="s">
        <v>32</v>
      </c>
      <c r="F6" s="1" t="s">
        <v>33</v>
      </c>
      <c r="H6" s="77" t="s">
        <v>34</v>
      </c>
      <c r="J6" s="78" t="s">
        <v>32</v>
      </c>
      <c r="L6" s="27" t="s">
        <v>13</v>
      </c>
      <c r="Q6" s="25"/>
    </row>
    <row r="7" spans="1:17" ht="30" customHeight="1">
      <c r="A7" s="211" t="s">
        <v>113</v>
      </c>
      <c r="B7" s="211"/>
      <c r="D7" s="7">
        <v>18549708839</v>
      </c>
      <c r="F7" s="7">
        <v>174011578323</v>
      </c>
      <c r="H7" s="79">
        <v>-191233706559</v>
      </c>
      <c r="J7" s="7">
        <f>SUM(D7:H7)</f>
        <v>1327580603</v>
      </c>
      <c r="L7" s="80">
        <f>(J7/3620218228023)*100</f>
        <v>3.6671286629176257E-2</v>
      </c>
      <c r="O7" s="36"/>
    </row>
    <row r="8" spans="1:17" ht="30" customHeight="1">
      <c r="A8" s="200" t="s">
        <v>114</v>
      </c>
      <c r="B8" s="200"/>
      <c r="D8" s="7">
        <v>5510852</v>
      </c>
      <c r="F8" s="7">
        <v>23402</v>
      </c>
      <c r="H8" s="23">
        <v>0</v>
      </c>
      <c r="J8" s="7">
        <f>SUM(D8:H8)</f>
        <v>5534254</v>
      </c>
      <c r="L8" s="80">
        <f t="shared" ref="L8:L9" si="0">(J8/3620218228023)*100</f>
        <v>1.5287072909475554E-4</v>
      </c>
      <c r="O8" s="7"/>
      <c r="Q8" s="25"/>
    </row>
    <row r="9" spans="1:17" ht="30" customHeight="1">
      <c r="A9" s="182" t="s">
        <v>115</v>
      </c>
      <c r="B9" s="182"/>
      <c r="D9" s="7">
        <v>2440582</v>
      </c>
      <c r="F9" s="7">
        <v>10320</v>
      </c>
      <c r="H9" s="23">
        <v>0</v>
      </c>
      <c r="J9" s="7">
        <f>SUM(D9:H9)</f>
        <v>2450902</v>
      </c>
      <c r="L9" s="80">
        <f t="shared" si="0"/>
        <v>6.7700393888642357E-5</v>
      </c>
      <c r="O9" s="37"/>
      <c r="Q9" s="25"/>
    </row>
    <row r="10" spans="1:17" ht="30" hidden="1" customHeight="1">
      <c r="A10" s="182"/>
      <c r="B10" s="182"/>
      <c r="D10" s="7">
        <v>0</v>
      </c>
      <c r="F10" s="7"/>
      <c r="J10" s="7">
        <f t="shared" ref="J10" si="1">D10+F10+H10</f>
        <v>0</v>
      </c>
      <c r="L10" s="35"/>
      <c r="Q10" s="25"/>
    </row>
    <row r="11" spans="1:17" ht="30" customHeight="1" thickBot="1">
      <c r="A11" s="180" t="s">
        <v>14</v>
      </c>
      <c r="B11" s="180"/>
      <c r="D11" s="19">
        <f>SUM(D7:D9)</f>
        <v>18557660273</v>
      </c>
      <c r="E11" s="38">
        <f t="shared" ref="E11:K11" si="2">SUM(E7:E9)</f>
        <v>0</v>
      </c>
      <c r="F11" s="19">
        <f t="shared" si="2"/>
        <v>174011612045</v>
      </c>
      <c r="G11" s="38">
        <f t="shared" si="2"/>
        <v>0</v>
      </c>
      <c r="H11" s="59">
        <f t="shared" si="2"/>
        <v>-191233706559</v>
      </c>
      <c r="I11" s="38">
        <f t="shared" si="2"/>
        <v>0</v>
      </c>
      <c r="J11" s="19">
        <f>SUM(J7:J9)</f>
        <v>1335565759</v>
      </c>
      <c r="K11" s="38">
        <f t="shared" si="2"/>
        <v>0</v>
      </c>
      <c r="L11" s="63">
        <f>SUM(L7:L9)</f>
        <v>3.6891857752159654E-2</v>
      </c>
      <c r="Q11" s="25"/>
    </row>
    <row r="12" spans="1:17" ht="30" customHeight="1" thickTop="1">
      <c r="F12" s="7"/>
      <c r="L12" s="15"/>
      <c r="Q12" s="36"/>
    </row>
    <row r="14" spans="1:17" ht="30" customHeight="1">
      <c r="F14" s="7"/>
      <c r="J14" s="7"/>
    </row>
    <row r="15" spans="1:17" ht="30" customHeight="1">
      <c r="F15" s="7"/>
      <c r="J15" s="7"/>
    </row>
    <row r="16" spans="1:17" ht="30" customHeight="1">
      <c r="F16" s="7"/>
    </row>
  </sheetData>
  <mergeCells count="12">
    <mergeCell ref="A11:B11"/>
    <mergeCell ref="A6:B6"/>
    <mergeCell ref="A7:B7"/>
    <mergeCell ref="A9:B9"/>
    <mergeCell ref="A10:B10"/>
    <mergeCell ref="A8:B8"/>
    <mergeCell ref="A1:L1"/>
    <mergeCell ref="A2:L2"/>
    <mergeCell ref="A3:L3"/>
    <mergeCell ref="B4:L4"/>
    <mergeCell ref="F5:H5"/>
    <mergeCell ref="J5:L5"/>
  </mergeCells>
  <pageMargins left="0.39" right="0.39" top="0.39" bottom="0.39" header="0" footer="0"/>
  <pageSetup scale="93" fitToHeight="0" orientation="landscape" r:id="rId1"/>
  <ignoredErrors>
    <ignoredError sqref="D11:I11 K11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  <pageSetUpPr fitToPage="1"/>
  </sheetPr>
  <dimension ref="A1:M12"/>
  <sheetViews>
    <sheetView rightToLeft="1" view="pageBreakPreview" zoomScaleNormal="100" zoomScaleSheetLayoutView="100" workbookViewId="0">
      <selection activeCell="I16" sqref="I16"/>
    </sheetView>
  </sheetViews>
  <sheetFormatPr defaultRowHeight="30" customHeight="1"/>
  <cols>
    <col min="1" max="1" width="41.5703125" style="3" customWidth="1"/>
    <col min="2" max="2" width="1.28515625" style="3" customWidth="1"/>
    <col min="3" max="3" width="18.28515625" style="3" customWidth="1"/>
    <col min="4" max="4" width="1.28515625" style="3" customWidth="1"/>
    <col min="5" max="5" width="15.7109375" style="3" customWidth="1"/>
    <col min="6" max="6" width="1.28515625" style="3" customWidth="1"/>
    <col min="7" max="7" width="15.5703125" style="3" customWidth="1"/>
    <col min="8" max="8" width="1.28515625" style="3" customWidth="1"/>
    <col min="9" max="9" width="16.85546875" style="3" customWidth="1"/>
    <col min="10" max="10" width="1.28515625" style="3" customWidth="1"/>
    <col min="11" max="11" width="16.85546875" style="3" customWidth="1"/>
    <col min="12" max="12" width="1.28515625" style="3" customWidth="1"/>
    <col min="13" max="13" width="19.85546875" style="3" customWidth="1"/>
    <col min="14" max="14" width="0.28515625" style="12" customWidth="1"/>
    <col min="15" max="16384" width="9.140625" style="12"/>
  </cols>
  <sheetData>
    <row r="1" spans="1:13" ht="30" customHeight="1">
      <c r="A1" s="180" t="s">
        <v>100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3" ht="30" customHeight="1">
      <c r="A2" s="180" t="s">
        <v>85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</row>
    <row r="3" spans="1:13" ht="30" customHeight="1">
      <c r="A3" s="180" t="s">
        <v>156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</row>
    <row r="4" spans="1:13" ht="30" customHeight="1">
      <c r="A4" s="188" t="s">
        <v>69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</row>
    <row r="5" spans="1:13" ht="30" customHeight="1">
      <c r="A5" s="209" t="s">
        <v>38</v>
      </c>
      <c r="C5" s="209" t="s">
        <v>48</v>
      </c>
      <c r="D5" s="209"/>
      <c r="E5" s="209"/>
      <c r="F5" s="209"/>
      <c r="G5" s="209"/>
      <c r="I5" s="209" t="s">
        <v>49</v>
      </c>
      <c r="J5" s="209"/>
      <c r="K5" s="209"/>
      <c r="L5" s="209"/>
      <c r="M5" s="209"/>
    </row>
    <row r="6" spans="1:13" ht="30" customHeight="1">
      <c r="A6" s="209"/>
      <c r="C6" s="11" t="s">
        <v>67</v>
      </c>
      <c r="D6" s="4"/>
      <c r="E6" s="11" t="s">
        <v>65</v>
      </c>
      <c r="F6" s="4"/>
      <c r="G6" s="11" t="s">
        <v>68</v>
      </c>
      <c r="I6" s="11" t="s">
        <v>67</v>
      </c>
      <c r="J6" s="4"/>
      <c r="K6" s="11" t="s">
        <v>65</v>
      </c>
      <c r="L6" s="4"/>
      <c r="M6" s="11" t="s">
        <v>68</v>
      </c>
    </row>
    <row r="7" spans="1:13" ht="30" customHeight="1">
      <c r="A7" s="17" t="s">
        <v>113</v>
      </c>
      <c r="C7" s="7">
        <v>24283</v>
      </c>
      <c r="E7" s="5">
        <v>0</v>
      </c>
      <c r="G7" s="5">
        <f>C7+E7</f>
        <v>24283</v>
      </c>
      <c r="I7" s="7">
        <v>38502</v>
      </c>
      <c r="K7" s="5">
        <v>0</v>
      </c>
      <c r="M7" s="7">
        <f>I7+K7</f>
        <v>38502</v>
      </c>
    </row>
    <row r="8" spans="1:13" ht="30" customHeight="1">
      <c r="A8" s="18" t="s">
        <v>116</v>
      </c>
      <c r="C8" s="7">
        <v>10320</v>
      </c>
      <c r="E8" s="7">
        <v>0</v>
      </c>
      <c r="G8" s="7">
        <f>C8+E8</f>
        <v>10320</v>
      </c>
      <c r="I8" s="7">
        <v>20640</v>
      </c>
      <c r="K8" s="7">
        <v>0</v>
      </c>
      <c r="M8" s="7">
        <f t="shared" ref="M8:M9" si="0">I8+K8</f>
        <v>20640</v>
      </c>
    </row>
    <row r="9" spans="1:13" ht="30" customHeight="1">
      <c r="A9" s="18" t="s">
        <v>139</v>
      </c>
      <c r="C9" s="9">
        <v>23402</v>
      </c>
      <c r="E9" s="9">
        <v>0</v>
      </c>
      <c r="G9" s="7">
        <f>C9+E9</f>
        <v>23402</v>
      </c>
      <c r="I9" s="9">
        <v>69812</v>
      </c>
      <c r="K9" s="9">
        <v>0</v>
      </c>
      <c r="M9" s="7">
        <f t="shared" si="0"/>
        <v>69812</v>
      </c>
    </row>
    <row r="10" spans="1:13" ht="30" customHeight="1">
      <c r="A10" s="14" t="s">
        <v>14</v>
      </c>
      <c r="C10" s="19">
        <f>SUM(C7:C9)</f>
        <v>58005</v>
      </c>
      <c r="D10" s="14"/>
      <c r="E10" s="24">
        <f>SUM(E7:E9)</f>
        <v>0</v>
      </c>
      <c r="F10" s="14"/>
      <c r="G10" s="19">
        <f>SUM(G7:G9)</f>
        <v>58005</v>
      </c>
      <c r="H10" s="14"/>
      <c r="I10" s="19">
        <f>SUM(I7:I9)</f>
        <v>128954</v>
      </c>
      <c r="J10" s="14"/>
      <c r="K10" s="24">
        <f>SUM(K7:K9)</f>
        <v>0</v>
      </c>
      <c r="L10" s="14"/>
      <c r="M10" s="62">
        <f>SUM(M7:M9)</f>
        <v>128954</v>
      </c>
    </row>
    <row r="12" spans="1:13" ht="30" customHeight="1">
      <c r="M12" s="7"/>
    </row>
  </sheetData>
  <mergeCells count="7">
    <mergeCell ref="A1:M1"/>
    <mergeCell ref="A2:M2"/>
    <mergeCell ref="A3:M3"/>
    <mergeCell ref="A4:M4"/>
    <mergeCell ref="A5:A6"/>
    <mergeCell ref="C5:G5"/>
    <mergeCell ref="I5:M5"/>
  </mergeCells>
  <pageMargins left="0.39" right="0.39" top="0.39" bottom="0.39" header="0" footer="0"/>
  <pageSetup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A1:S22"/>
  <sheetViews>
    <sheetView rightToLeft="1" view="pageBreakPreview" zoomScaleNormal="100" zoomScaleSheetLayoutView="100" workbookViewId="0">
      <selection activeCell="F14" sqref="F14"/>
    </sheetView>
  </sheetViews>
  <sheetFormatPr defaultRowHeight="30" customHeight="1"/>
  <cols>
    <col min="1" max="1" width="2.5703125" style="3" customWidth="1"/>
    <col min="2" max="2" width="50.140625" style="3" customWidth="1"/>
    <col min="3" max="3" width="1.28515625" style="3" customWidth="1"/>
    <col min="4" max="4" width="11.7109375" style="3" customWidth="1"/>
    <col min="5" max="5" width="1.28515625" style="3" customWidth="1"/>
    <col min="6" max="6" width="18.85546875" style="3" customWidth="1"/>
    <col min="7" max="7" width="1.28515625" style="3" customWidth="1"/>
    <col min="8" max="8" width="12.140625" style="171" customWidth="1"/>
    <col min="9" max="9" width="1.28515625" style="171" customWidth="1"/>
    <col min="10" max="10" width="15.28515625" style="171" customWidth="1"/>
    <col min="11" max="11" width="0.28515625" style="12" hidden="1" customWidth="1"/>
    <col min="12" max="12" width="13.42578125" style="12" hidden="1" customWidth="1"/>
    <col min="13" max="13" width="20.42578125" style="12" customWidth="1"/>
    <col min="14" max="14" width="9.140625" style="26"/>
    <col min="15" max="15" width="9.140625" style="12"/>
    <col min="16" max="16" width="20" style="12" customWidth="1"/>
    <col min="17" max="16384" width="9.140625" style="12"/>
  </cols>
  <sheetData>
    <row r="1" spans="1:19" ht="30" customHeight="1">
      <c r="A1" s="180" t="s">
        <v>100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9" ht="30" customHeight="1">
      <c r="A2" s="180" t="s">
        <v>85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19" ht="30" customHeight="1">
      <c r="A3" s="180" t="s">
        <v>156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</row>
    <row r="4" spans="1:19" ht="30" customHeight="1">
      <c r="A4" s="108" t="s">
        <v>36</v>
      </c>
      <c r="B4" s="188" t="s">
        <v>37</v>
      </c>
      <c r="C4" s="188"/>
      <c r="D4" s="188"/>
      <c r="E4" s="188"/>
      <c r="F4" s="188"/>
      <c r="G4" s="188"/>
      <c r="H4" s="188"/>
      <c r="I4" s="188"/>
      <c r="J4" s="188"/>
    </row>
    <row r="5" spans="1:19" ht="37.5" customHeight="1">
      <c r="A5" s="209" t="s">
        <v>38</v>
      </c>
      <c r="B5" s="209"/>
      <c r="D5" s="1" t="s">
        <v>39</v>
      </c>
      <c r="F5" s="1" t="s">
        <v>32</v>
      </c>
      <c r="H5" s="170" t="s">
        <v>40</v>
      </c>
      <c r="J5" s="172" t="s">
        <v>41</v>
      </c>
    </row>
    <row r="6" spans="1:19" ht="30" customHeight="1">
      <c r="A6" s="211" t="s">
        <v>42</v>
      </c>
      <c r="B6" s="211"/>
      <c r="D6" s="173" t="s">
        <v>87</v>
      </c>
      <c r="F6" s="174">
        <f>'درآمد سرمایه گذاری در سهام'!I37</f>
        <v>941531587970</v>
      </c>
      <c r="H6" s="175">
        <f>F6/F$11*100</f>
        <v>99.966168299672105</v>
      </c>
      <c r="J6" s="176">
        <f>F6/3620218228023</f>
        <v>0.2600759204740456</v>
      </c>
      <c r="M6" s="25"/>
      <c r="P6" s="25"/>
      <c r="S6" s="25"/>
    </row>
    <row r="7" spans="1:19" ht="30" customHeight="1">
      <c r="A7" s="182" t="s">
        <v>43</v>
      </c>
      <c r="B7" s="182"/>
      <c r="D7" s="177" t="s">
        <v>44</v>
      </c>
      <c r="F7" s="7">
        <v>0</v>
      </c>
      <c r="H7" s="175">
        <f>F7/F$11*100</f>
        <v>0</v>
      </c>
      <c r="J7" s="176">
        <f>F7/3620218228023</f>
        <v>0</v>
      </c>
      <c r="M7" s="25"/>
      <c r="P7" s="25"/>
    </row>
    <row r="8" spans="1:19" ht="30" customHeight="1">
      <c r="A8" s="182" t="s">
        <v>45</v>
      </c>
      <c r="B8" s="182"/>
      <c r="D8" s="177" t="s">
        <v>88</v>
      </c>
      <c r="F8" s="7">
        <v>0</v>
      </c>
      <c r="H8" s="175">
        <f>F8/F$11*100</f>
        <v>0</v>
      </c>
      <c r="J8" s="176">
        <f>F8/3620218228023</f>
        <v>0</v>
      </c>
      <c r="M8" s="25"/>
    </row>
    <row r="9" spans="1:19" ht="30" customHeight="1">
      <c r="A9" s="182" t="s">
        <v>46</v>
      </c>
      <c r="B9" s="182"/>
      <c r="D9" s="177" t="s">
        <v>89</v>
      </c>
      <c r="F9" s="7">
        <f>'درآمد سپرده بانکی'!D10</f>
        <v>58005</v>
      </c>
      <c r="H9" s="175">
        <f>F9/F$11*100</f>
        <v>6.1586224682323034E-6</v>
      </c>
      <c r="J9" s="176">
        <f>F9/3620218228023</f>
        <v>1.6022514761955804E-8</v>
      </c>
      <c r="M9" s="25"/>
    </row>
    <row r="10" spans="1:19" ht="30" customHeight="1">
      <c r="A10" s="182" t="s">
        <v>47</v>
      </c>
      <c r="B10" s="182"/>
      <c r="D10" s="177" t="s">
        <v>90</v>
      </c>
      <c r="F10" s="7">
        <f>'سایر درآمدها'!D10</f>
        <v>318585943</v>
      </c>
      <c r="H10" s="175">
        <f>F10/F$11*100</f>
        <v>3.3825541705418079E-2</v>
      </c>
      <c r="J10" s="176">
        <f>F10/3620218228023</f>
        <v>8.8001861471754338E-5</v>
      </c>
      <c r="M10" s="25"/>
      <c r="P10" s="36"/>
    </row>
    <row r="11" spans="1:19" ht="30" customHeight="1" thickBot="1">
      <c r="A11" s="180" t="s">
        <v>14</v>
      </c>
      <c r="B11" s="180"/>
      <c r="D11" s="7"/>
      <c r="F11" s="19">
        <f>SUM(F6:F10)</f>
        <v>941850231918</v>
      </c>
      <c r="G11" s="14"/>
      <c r="H11" s="178">
        <f>SUM(H6:H10)</f>
        <v>99.999999999999986</v>
      </c>
      <c r="I11" s="110"/>
      <c r="J11" s="63">
        <f>SUM(J6:J10)</f>
        <v>0.26016393835803209</v>
      </c>
    </row>
    <row r="12" spans="1:19" ht="30" customHeight="1" thickTop="1"/>
    <row r="13" spans="1:19" ht="30" customHeight="1">
      <c r="F13" s="61"/>
    </row>
    <row r="14" spans="1:19" ht="30" customHeight="1">
      <c r="F14" s="25"/>
    </row>
    <row r="15" spans="1:19" ht="30" customHeight="1">
      <c r="F15" s="36"/>
    </row>
    <row r="16" spans="1:19" ht="30" customHeight="1">
      <c r="B16" s="7"/>
      <c r="F16" s="25"/>
    </row>
    <row r="17" spans="2:13" ht="30" customHeight="1">
      <c r="B17" s="7"/>
      <c r="F17" s="7"/>
      <c r="J17" s="129"/>
    </row>
    <row r="18" spans="2:13" ht="30" customHeight="1">
      <c r="B18" s="7"/>
      <c r="F18" s="7"/>
      <c r="J18" s="129"/>
    </row>
    <row r="19" spans="2:13" ht="30" customHeight="1">
      <c r="B19" s="7"/>
      <c r="F19" s="7"/>
      <c r="M19" s="25"/>
    </row>
    <row r="20" spans="2:13" ht="30" customHeight="1">
      <c r="B20" s="7"/>
      <c r="F20" s="7"/>
    </row>
    <row r="21" spans="2:13" ht="30" customHeight="1">
      <c r="F21" s="7"/>
    </row>
    <row r="22" spans="2:13" ht="30" customHeight="1">
      <c r="F22" s="7"/>
    </row>
  </sheetData>
  <mergeCells count="11">
    <mergeCell ref="A11:B11"/>
    <mergeCell ref="A6:B6"/>
    <mergeCell ref="A7:B7"/>
    <mergeCell ref="A8:B8"/>
    <mergeCell ref="A9:B9"/>
    <mergeCell ref="A10:B10"/>
    <mergeCell ref="A1:J1"/>
    <mergeCell ref="A2:J2"/>
    <mergeCell ref="B4:J4"/>
    <mergeCell ref="A5:B5"/>
    <mergeCell ref="A3:L3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Z44"/>
  <sheetViews>
    <sheetView rightToLeft="1" view="pageBreakPreview" zoomScaleNormal="100" zoomScaleSheetLayoutView="100" workbookViewId="0">
      <selection activeCell="I39" sqref="I39"/>
    </sheetView>
  </sheetViews>
  <sheetFormatPr defaultRowHeight="30" customHeight="1"/>
  <cols>
    <col min="1" max="1" width="31.140625" style="137" bestFit="1" customWidth="1"/>
    <col min="2" max="2" width="1.28515625" style="137" customWidth="1"/>
    <col min="3" max="3" width="17.140625" style="137" bestFit="1" customWidth="1"/>
    <col min="4" max="4" width="1.28515625" style="137" customWidth="1"/>
    <col min="5" max="5" width="18.28515625" style="153" bestFit="1" customWidth="1"/>
    <col min="6" max="6" width="1.28515625" style="137" customWidth="1"/>
    <col min="7" max="7" width="16" style="137" bestFit="1" customWidth="1"/>
    <col min="8" max="8" width="1.28515625" style="137" customWidth="1"/>
    <col min="9" max="9" width="17.5703125" style="153" bestFit="1" customWidth="1"/>
    <col min="10" max="10" width="1.28515625" style="137" customWidth="1"/>
    <col min="11" max="11" width="17.28515625" style="137" bestFit="1" customWidth="1"/>
    <col min="12" max="12" width="1.28515625" style="137" customWidth="1"/>
    <col min="13" max="13" width="19.85546875" style="137" bestFit="1" customWidth="1"/>
    <col min="14" max="14" width="1.28515625" style="137" customWidth="1"/>
    <col min="15" max="15" width="18.5703125" style="154" bestFit="1" customWidth="1"/>
    <col min="16" max="16" width="1.28515625" style="137" customWidth="1"/>
    <col min="17" max="17" width="16.5703125" style="153" bestFit="1" customWidth="1"/>
    <col min="18" max="18" width="18.28515625" style="153" bestFit="1" customWidth="1"/>
    <col min="19" max="19" width="0.7109375" style="137" customWidth="1"/>
    <col min="20" max="20" width="17.28515625" style="137" bestFit="1" customWidth="1"/>
    <col min="21" max="21" width="0.28515625" style="149" customWidth="1"/>
    <col min="22" max="22" width="9.140625" style="149"/>
    <col min="23" max="23" width="16.140625" style="149" bestFit="1" customWidth="1"/>
    <col min="24" max="16384" width="9.140625" style="149"/>
  </cols>
  <sheetData>
    <row r="1" spans="1:26" ht="30" customHeight="1">
      <c r="A1" s="212" t="s">
        <v>102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</row>
    <row r="2" spans="1:26" ht="30" customHeight="1">
      <c r="A2" s="212" t="s">
        <v>86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</row>
    <row r="3" spans="1:26" ht="30" customHeight="1">
      <c r="A3" s="212" t="s">
        <v>156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</row>
    <row r="4" spans="1:26" ht="30" customHeight="1">
      <c r="A4" s="217" t="s">
        <v>91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217"/>
      <c r="O4" s="217"/>
      <c r="P4" s="217"/>
      <c r="Q4" s="217"/>
      <c r="R4" s="217"/>
      <c r="S4" s="217"/>
      <c r="T4" s="217"/>
    </row>
    <row r="5" spans="1:26" ht="30" customHeight="1">
      <c r="A5" s="40"/>
      <c r="B5" s="40"/>
      <c r="C5" s="218" t="s">
        <v>48</v>
      </c>
      <c r="D5" s="218"/>
      <c r="E5" s="218"/>
      <c r="F5" s="218"/>
      <c r="G5" s="218"/>
      <c r="H5" s="218"/>
      <c r="I5" s="218"/>
      <c r="J5" s="218"/>
      <c r="K5" s="218"/>
      <c r="L5" s="40"/>
      <c r="M5" s="218" t="s">
        <v>49</v>
      </c>
      <c r="N5" s="218"/>
      <c r="O5" s="218"/>
      <c r="P5" s="218"/>
      <c r="Q5" s="218"/>
      <c r="R5" s="218"/>
      <c r="S5" s="218"/>
      <c r="T5" s="218"/>
    </row>
    <row r="6" spans="1:26" ht="30" customHeight="1">
      <c r="A6" s="212" t="s">
        <v>50</v>
      </c>
      <c r="B6" s="40"/>
      <c r="C6" s="186" t="s">
        <v>51</v>
      </c>
      <c r="D6" s="68"/>
      <c r="E6" s="213" t="s">
        <v>52</v>
      </c>
      <c r="F6" s="68"/>
      <c r="G6" s="186" t="s">
        <v>53</v>
      </c>
      <c r="H6" s="68"/>
      <c r="I6" s="131" t="s">
        <v>14</v>
      </c>
      <c r="J6" s="132"/>
      <c r="K6" s="132"/>
      <c r="L6" s="40"/>
      <c r="M6" s="186" t="s">
        <v>51</v>
      </c>
      <c r="N6" s="68"/>
      <c r="O6" s="215" t="s">
        <v>52</v>
      </c>
      <c r="P6" s="68"/>
      <c r="Q6" s="213" t="s">
        <v>53</v>
      </c>
      <c r="R6" s="131" t="s">
        <v>14</v>
      </c>
      <c r="S6" s="132"/>
      <c r="T6" s="132"/>
    </row>
    <row r="7" spans="1:26" ht="30" customHeight="1">
      <c r="A7" s="187"/>
      <c r="B7" s="40"/>
      <c r="C7" s="187"/>
      <c r="D7" s="40"/>
      <c r="E7" s="214"/>
      <c r="F7" s="40"/>
      <c r="G7" s="187"/>
      <c r="H7" s="40"/>
      <c r="I7" s="133" t="s">
        <v>32</v>
      </c>
      <c r="J7" s="68"/>
      <c r="K7" s="128" t="s">
        <v>40</v>
      </c>
      <c r="L7" s="40"/>
      <c r="M7" s="187"/>
      <c r="N7" s="40"/>
      <c r="O7" s="216"/>
      <c r="P7" s="40"/>
      <c r="Q7" s="214"/>
      <c r="R7" s="133" t="s">
        <v>32</v>
      </c>
      <c r="S7" s="68"/>
      <c r="T7" s="128" t="s">
        <v>40</v>
      </c>
    </row>
    <row r="8" spans="1:26" ht="30" customHeight="1">
      <c r="A8" s="96" t="s">
        <v>120</v>
      </c>
      <c r="B8" s="40"/>
      <c r="C8" s="41">
        <v>0</v>
      </c>
      <c r="D8" s="40"/>
      <c r="E8" s="69">
        <f>'درآمد ناشی از تغییر قیمت اوراق'!E13</f>
        <v>10315470991</v>
      </c>
      <c r="F8" s="40"/>
      <c r="G8" s="69">
        <f>'درآمد ناشی از فروش  '!I12</f>
        <v>-4107332828</v>
      </c>
      <c r="H8" s="40"/>
      <c r="I8" s="69">
        <f>C8+E8+G8</f>
        <v>6208138163</v>
      </c>
      <c r="J8" s="40"/>
      <c r="K8" s="134"/>
      <c r="L8" s="40"/>
      <c r="M8" s="41">
        <f>'درآمد سود سهام'!S16</f>
        <v>9956977699</v>
      </c>
      <c r="N8" s="40"/>
      <c r="O8" s="41">
        <f>'درآمد ناشی از تغییر قیمت اوراق'!I13</f>
        <v>1707627854</v>
      </c>
      <c r="P8" s="40"/>
      <c r="Q8" s="69">
        <f>'درآمد ناشی از فروش  '!Q12</f>
        <v>-7000300076</v>
      </c>
      <c r="R8" s="69">
        <f>M8+O8+Q8</f>
        <v>4664305477</v>
      </c>
      <c r="S8" s="40"/>
      <c r="T8" s="134"/>
      <c r="V8" s="150"/>
      <c r="W8" s="151"/>
      <c r="X8" s="151"/>
      <c r="Y8" s="151"/>
      <c r="Z8" s="152"/>
    </row>
    <row r="9" spans="1:26" ht="30" customHeight="1">
      <c r="A9" s="96" t="s">
        <v>121</v>
      </c>
      <c r="B9" s="40"/>
      <c r="C9" s="40"/>
      <c r="D9" s="40"/>
      <c r="E9" s="69"/>
      <c r="F9" s="40"/>
      <c r="G9" s="135"/>
      <c r="H9" s="40"/>
      <c r="I9" s="69">
        <f t="shared" ref="I9:I36" si="0">C9+E9+G9</f>
        <v>0</v>
      </c>
      <c r="J9" s="40"/>
      <c r="K9" s="134"/>
      <c r="L9" s="40"/>
      <c r="M9" s="40"/>
      <c r="N9" s="40"/>
      <c r="O9" s="41"/>
      <c r="P9" s="40"/>
      <c r="Q9" s="69"/>
      <c r="R9" s="69">
        <f t="shared" ref="R9:R36" si="1">M9+O9+Q9</f>
        <v>0</v>
      </c>
      <c r="S9" s="40"/>
      <c r="T9" s="134"/>
      <c r="V9" s="150"/>
      <c r="W9" s="151"/>
      <c r="X9" s="151"/>
      <c r="Y9" s="151"/>
      <c r="Z9" s="152"/>
    </row>
    <row r="10" spans="1:26" ht="30" customHeight="1">
      <c r="A10" s="96" t="s">
        <v>123</v>
      </c>
      <c r="B10" s="40"/>
      <c r="C10" s="40">
        <v>0</v>
      </c>
      <c r="D10" s="40"/>
      <c r="E10" s="69">
        <f>'درآمد ناشی از تغییر قیمت اوراق'!E16</f>
        <v>31778628357</v>
      </c>
      <c r="F10" s="40"/>
      <c r="G10" s="135">
        <f>'درآمد ناشی از فروش  '!I14</f>
        <v>32055449</v>
      </c>
      <c r="H10" s="40"/>
      <c r="I10" s="69">
        <f t="shared" si="0"/>
        <v>31810683806</v>
      </c>
      <c r="J10" s="40"/>
      <c r="K10" s="134"/>
      <c r="L10" s="40"/>
      <c r="M10" s="40">
        <v>0</v>
      </c>
      <c r="N10" s="40"/>
      <c r="O10" s="41">
        <f>'درآمد ناشی از تغییر قیمت اوراق'!I16</f>
        <v>38136437670</v>
      </c>
      <c r="P10" s="40"/>
      <c r="Q10" s="69">
        <f>'درآمد ناشی از فروش  '!Q14</f>
        <v>1396546024</v>
      </c>
      <c r="R10" s="69">
        <f t="shared" si="1"/>
        <v>39532983694</v>
      </c>
      <c r="S10" s="40"/>
      <c r="T10" s="134"/>
      <c r="V10" s="150"/>
      <c r="W10" s="151"/>
      <c r="X10" s="151"/>
      <c r="Y10" s="151"/>
      <c r="Z10" s="152"/>
    </row>
    <row r="11" spans="1:26" ht="30" customHeight="1">
      <c r="A11" s="96" t="s">
        <v>129</v>
      </c>
      <c r="B11" s="40"/>
      <c r="C11" s="40"/>
      <c r="D11" s="40"/>
      <c r="E11" s="69"/>
      <c r="F11" s="40"/>
      <c r="G11" s="136"/>
      <c r="H11" s="40"/>
      <c r="I11" s="69">
        <f t="shared" si="0"/>
        <v>0</v>
      </c>
      <c r="J11" s="40"/>
      <c r="K11" s="134"/>
      <c r="L11" s="40"/>
      <c r="M11" s="40"/>
      <c r="N11" s="40"/>
      <c r="O11" s="41"/>
      <c r="P11" s="40"/>
      <c r="Q11" s="69"/>
      <c r="R11" s="69">
        <f t="shared" si="1"/>
        <v>0</v>
      </c>
      <c r="S11" s="40"/>
      <c r="T11" s="134"/>
      <c r="V11" s="150"/>
      <c r="W11" s="151"/>
      <c r="X11" s="151"/>
      <c r="Y11" s="151"/>
      <c r="Z11" s="152"/>
    </row>
    <row r="12" spans="1:26" ht="30" customHeight="1">
      <c r="A12" s="96" t="s">
        <v>128</v>
      </c>
      <c r="B12" s="40"/>
      <c r="C12" s="40"/>
      <c r="D12" s="40"/>
      <c r="E12" s="69"/>
      <c r="F12" s="40"/>
      <c r="G12" s="136"/>
      <c r="H12" s="40"/>
      <c r="I12" s="69">
        <f t="shared" si="0"/>
        <v>0</v>
      </c>
      <c r="J12" s="40"/>
      <c r="K12" s="134"/>
      <c r="L12" s="40"/>
      <c r="M12" s="40"/>
      <c r="N12" s="40"/>
      <c r="O12" s="41"/>
      <c r="P12" s="40"/>
      <c r="Q12" s="69"/>
      <c r="R12" s="69">
        <f t="shared" si="1"/>
        <v>0</v>
      </c>
      <c r="S12" s="40"/>
      <c r="T12" s="134"/>
      <c r="V12" s="150"/>
      <c r="W12" s="151"/>
      <c r="X12" s="151"/>
      <c r="Y12" s="151"/>
      <c r="Z12" s="152"/>
    </row>
    <row r="13" spans="1:26" ht="30" customHeight="1">
      <c r="A13" s="96" t="s">
        <v>103</v>
      </c>
      <c r="C13" s="41">
        <v>0</v>
      </c>
      <c r="E13" s="69">
        <f>'درآمد ناشی از تغییر قیمت اوراق'!E7</f>
        <v>72317229190</v>
      </c>
      <c r="G13" s="69">
        <f>'درآمد ناشی از فروش  '!I18</f>
        <v>236289304</v>
      </c>
      <c r="I13" s="69">
        <f t="shared" si="0"/>
        <v>72553518494</v>
      </c>
      <c r="K13" s="138"/>
      <c r="M13" s="69">
        <f>'درآمد سود سهام'!S7</f>
        <v>19677328120</v>
      </c>
      <c r="O13" s="69">
        <f>'درآمد ناشی از تغییر قیمت اوراق'!I7</f>
        <v>32671246723</v>
      </c>
      <c r="Q13" s="69">
        <f>'درآمد ناشی از فروش  '!Q18</f>
        <v>-3461570992</v>
      </c>
      <c r="R13" s="69">
        <f t="shared" si="1"/>
        <v>48887003851</v>
      </c>
      <c r="T13" s="138"/>
      <c r="V13" s="150"/>
      <c r="W13" s="151"/>
      <c r="X13" s="151"/>
      <c r="Y13" s="151"/>
      <c r="Z13" s="152"/>
    </row>
    <row r="14" spans="1:26" ht="30" customHeight="1">
      <c r="A14" s="96" t="s">
        <v>104</v>
      </c>
      <c r="C14" s="41">
        <v>0</v>
      </c>
      <c r="E14" s="69">
        <f>'درآمد ناشی از تغییر قیمت اوراق'!E8</f>
        <v>60768802361</v>
      </c>
      <c r="G14" s="69">
        <f>'درآمد ناشی از فروش  '!I23</f>
        <v>658152872</v>
      </c>
      <c r="I14" s="69">
        <f t="shared" si="0"/>
        <v>61426955233</v>
      </c>
      <c r="K14" s="138"/>
      <c r="M14" s="69">
        <v>0</v>
      </c>
      <c r="O14" s="69">
        <f>'درآمد ناشی از تغییر قیمت اوراق'!I8</f>
        <v>44145666206</v>
      </c>
      <c r="Q14" s="69">
        <f>'درآمد ناشی از فروش  '!Q23</f>
        <v>-511132642</v>
      </c>
      <c r="R14" s="69">
        <f t="shared" si="1"/>
        <v>43634533564</v>
      </c>
      <c r="T14" s="138"/>
      <c r="V14" s="150"/>
      <c r="W14" s="151"/>
      <c r="X14" s="151"/>
      <c r="Y14" s="151"/>
      <c r="Z14" s="152"/>
    </row>
    <row r="15" spans="1:26" ht="30" customHeight="1">
      <c r="A15" s="96" t="s">
        <v>105</v>
      </c>
      <c r="C15" s="41">
        <v>0</v>
      </c>
      <c r="E15" s="69">
        <f>'درآمد ناشی از تغییر قیمت اوراق'!E9</f>
        <v>103492108849</v>
      </c>
      <c r="G15" s="69">
        <f>'درآمد ناشی از فروش  '!I9</f>
        <v>3093596521</v>
      </c>
      <c r="H15" s="40"/>
      <c r="I15" s="69">
        <f t="shared" si="0"/>
        <v>106585705370</v>
      </c>
      <c r="J15" s="40"/>
      <c r="K15" s="139"/>
      <c r="M15" s="69">
        <f>'درآمد سود سهام'!S9</f>
        <v>12151892843</v>
      </c>
      <c r="O15" s="69">
        <f>'درآمد ناشی از تغییر قیمت اوراق'!I9</f>
        <v>108503488187</v>
      </c>
      <c r="Q15" s="69">
        <f>'درآمد ناشی از فروش  '!Q9</f>
        <v>3637216821</v>
      </c>
      <c r="R15" s="69">
        <f t="shared" si="1"/>
        <v>124292597851</v>
      </c>
      <c r="T15" s="138"/>
      <c r="V15" s="150"/>
      <c r="W15" s="151"/>
      <c r="X15" s="151"/>
      <c r="Y15" s="151"/>
      <c r="Z15" s="152"/>
    </row>
    <row r="16" spans="1:26" ht="30" customHeight="1">
      <c r="A16" s="96" t="s">
        <v>106</v>
      </c>
      <c r="C16" s="41">
        <v>0</v>
      </c>
      <c r="E16" s="69">
        <f>'درآمد ناشی از تغییر قیمت اوراق'!E10</f>
        <v>1</v>
      </c>
      <c r="G16" s="69">
        <v>0</v>
      </c>
      <c r="H16" s="40"/>
      <c r="I16" s="69">
        <f t="shared" si="0"/>
        <v>1</v>
      </c>
      <c r="J16" s="40"/>
      <c r="K16" s="139"/>
      <c r="M16" s="69">
        <f>'درآمد سود سهام'!S10</f>
        <v>1544013372</v>
      </c>
      <c r="O16" s="69">
        <f>'درآمد ناشی از تغییر قیمت اوراق'!I10</f>
        <v>-1225242770</v>
      </c>
      <c r="Q16" s="69">
        <v>0</v>
      </c>
      <c r="R16" s="69">
        <f t="shared" si="1"/>
        <v>318770602</v>
      </c>
      <c r="T16" s="138"/>
      <c r="V16" s="150"/>
      <c r="W16" s="151"/>
      <c r="X16" s="151"/>
      <c r="Y16" s="151"/>
      <c r="Z16" s="152"/>
    </row>
    <row r="17" spans="1:26" ht="30" customHeight="1">
      <c r="A17" s="96" t="s">
        <v>107</v>
      </c>
      <c r="C17" s="41">
        <f>'درآمد سود سهام'!M11</f>
        <v>35455671147</v>
      </c>
      <c r="E17" s="69">
        <f>'درآمد ناشی از تغییر قیمت اوراق'!E11</f>
        <v>298863315215</v>
      </c>
      <c r="G17" s="69">
        <f>'درآمد ناشی از فروش  '!I11</f>
        <v>2788511694</v>
      </c>
      <c r="I17" s="69">
        <f t="shared" si="0"/>
        <v>337107498056</v>
      </c>
      <c r="K17" s="138"/>
      <c r="M17" s="69">
        <f>'درآمد سود سهام'!S11</f>
        <v>35455671147</v>
      </c>
      <c r="O17" s="153">
        <f>'درآمد ناشی از تغییر قیمت اوراق'!I11</f>
        <v>322355208069</v>
      </c>
      <c r="Q17" s="69">
        <f>'درآمد ناشی از فروش  '!Q11</f>
        <v>2902428474</v>
      </c>
      <c r="R17" s="69">
        <f t="shared" si="1"/>
        <v>360713307690</v>
      </c>
      <c r="T17" s="138"/>
      <c r="V17" s="150"/>
      <c r="W17" s="151"/>
      <c r="X17" s="151"/>
      <c r="Y17" s="151"/>
      <c r="Z17" s="152"/>
    </row>
    <row r="18" spans="1:26" ht="30" customHeight="1">
      <c r="A18" s="96" t="s">
        <v>119</v>
      </c>
      <c r="C18" s="40">
        <v>0</v>
      </c>
      <c r="E18" s="69">
        <f>'درآمد ناشی از تغییر قیمت اوراق'!E12</f>
        <v>106394747814</v>
      </c>
      <c r="G18" s="69">
        <f>'درآمد ناشی از فروش  '!I17</f>
        <v>222068008</v>
      </c>
      <c r="I18" s="69">
        <f t="shared" si="0"/>
        <v>106616815822</v>
      </c>
      <c r="K18" s="138"/>
      <c r="M18" s="41">
        <v>0</v>
      </c>
      <c r="O18" s="69">
        <f>'درآمد ناشی از تغییر قیمت اوراق'!I12</f>
        <v>125043071270</v>
      </c>
      <c r="Q18" s="69">
        <f>'درآمد ناشی از فروش  '!Q17</f>
        <v>2959630691</v>
      </c>
      <c r="R18" s="69">
        <f t="shared" si="1"/>
        <v>128002701961</v>
      </c>
      <c r="T18" s="138"/>
      <c r="V18" s="150"/>
      <c r="W18" s="151"/>
      <c r="X18" s="151"/>
      <c r="Y18" s="151"/>
      <c r="Z18" s="152"/>
    </row>
    <row r="19" spans="1:26" ht="30" customHeight="1">
      <c r="A19" s="96" t="s">
        <v>141</v>
      </c>
      <c r="C19" s="41">
        <f>'درآمد سود سهام'!M17</f>
        <v>1916263528</v>
      </c>
      <c r="E19" s="69">
        <f>'درآمد ناشی از تغییر قیمت اوراق'!E28</f>
        <v>6555201024</v>
      </c>
      <c r="G19" s="69">
        <f>'درآمد ناشی از فروش  '!I30</f>
        <v>0</v>
      </c>
      <c r="I19" s="69">
        <f t="shared" si="0"/>
        <v>8471464552</v>
      </c>
      <c r="K19" s="138"/>
      <c r="M19" s="41">
        <f>'درآمد سود سهام'!S17</f>
        <v>1916263528</v>
      </c>
      <c r="O19" s="69">
        <f>'درآمد ناشی از تغییر قیمت اوراق'!I28</f>
        <v>-9167423989</v>
      </c>
      <c r="Q19" s="69">
        <f>'درآمد ناشی از فروش  '!Q30</f>
        <v>-77397058</v>
      </c>
      <c r="R19" s="69">
        <f t="shared" si="1"/>
        <v>-7328557519</v>
      </c>
      <c r="T19" s="138"/>
      <c r="V19" s="150"/>
      <c r="W19" s="151"/>
      <c r="X19" s="151"/>
      <c r="Y19" s="151"/>
      <c r="Z19" s="152"/>
    </row>
    <row r="20" spans="1:26" ht="30" customHeight="1">
      <c r="A20" s="96" t="s">
        <v>137</v>
      </c>
      <c r="C20" s="40">
        <v>0</v>
      </c>
      <c r="E20" s="69">
        <f>'درآمد ناشی از تغییر قیمت اوراق'!E15</f>
        <v>50760163864</v>
      </c>
      <c r="G20" s="69">
        <f>'درآمد ناشی از فروش  '!I27</f>
        <v>0</v>
      </c>
      <c r="I20" s="69">
        <f t="shared" si="0"/>
        <v>50760163864</v>
      </c>
      <c r="K20" s="138"/>
      <c r="M20" s="41">
        <v>0</v>
      </c>
      <c r="O20" s="69">
        <f>'درآمد ناشی از تغییر قیمت اوراق'!I15</f>
        <v>47739007286</v>
      </c>
      <c r="Q20" s="69">
        <f>'درآمد ناشی از فروش  '!Q27</f>
        <v>438064584</v>
      </c>
      <c r="R20" s="69">
        <f t="shared" si="1"/>
        <v>48177071870</v>
      </c>
      <c r="T20" s="138"/>
      <c r="V20" s="150"/>
      <c r="W20" s="151"/>
      <c r="X20" s="151"/>
      <c r="Y20" s="151"/>
      <c r="Z20" s="152"/>
    </row>
    <row r="21" spans="1:26" ht="30" customHeight="1">
      <c r="A21" s="96" t="s">
        <v>124</v>
      </c>
      <c r="C21" s="41">
        <v>0</v>
      </c>
      <c r="E21" s="69">
        <f>'درآمد ناشی از تغییر قیمت اوراق'!E17</f>
        <v>41557289250</v>
      </c>
      <c r="G21" s="69">
        <f>'درآمد ناشی از فروش  '!I29</f>
        <v>-1175132625</v>
      </c>
      <c r="I21" s="69">
        <f t="shared" si="0"/>
        <v>40382156625</v>
      </c>
      <c r="K21" s="138"/>
      <c r="M21" s="41">
        <f>'درآمد سود سهام'!S12</f>
        <v>4981770366</v>
      </c>
      <c r="O21" s="69">
        <f>'درآمد ناشی از تغییر قیمت اوراق'!I17</f>
        <v>25152921349</v>
      </c>
      <c r="Q21" s="69">
        <f>'درآمد ناشی از فروش  '!Q29</f>
        <v>-1466309323</v>
      </c>
      <c r="R21" s="69">
        <f t="shared" si="1"/>
        <v>28668382392</v>
      </c>
      <c r="T21" s="138"/>
      <c r="V21" s="150"/>
      <c r="W21" s="151"/>
      <c r="X21" s="151"/>
      <c r="Y21" s="151"/>
      <c r="Z21" s="152"/>
    </row>
    <row r="22" spans="1:26" ht="30" customHeight="1">
      <c r="A22" s="96" t="s">
        <v>133</v>
      </c>
      <c r="C22" s="41">
        <v>0</v>
      </c>
      <c r="E22" s="69">
        <f>'درآمد ناشی از تغییر قیمت اوراق'!E18</f>
        <v>11279364538</v>
      </c>
      <c r="G22" s="69">
        <f>'درآمد ناشی از فروش  '!I24</f>
        <v>-20446656</v>
      </c>
      <c r="I22" s="69">
        <f t="shared" si="0"/>
        <v>11258917882</v>
      </c>
      <c r="K22" s="138"/>
      <c r="M22" s="41">
        <f>'درآمد سود سهام'!S13</f>
        <v>804879990</v>
      </c>
      <c r="O22" s="69">
        <f>'درآمد ناشی از تغییر قیمت اوراق'!I18</f>
        <v>10223265173</v>
      </c>
      <c r="Q22" s="69">
        <f>'درآمد ناشی از فروش  '!Q24</f>
        <v>2455820638</v>
      </c>
      <c r="R22" s="69">
        <f t="shared" si="1"/>
        <v>13483965801</v>
      </c>
      <c r="T22" s="138"/>
      <c r="V22" s="150"/>
      <c r="W22" s="151"/>
      <c r="X22" s="151"/>
      <c r="Y22" s="151"/>
      <c r="Z22" s="152"/>
    </row>
    <row r="23" spans="1:26" ht="30" customHeight="1">
      <c r="A23" s="96" t="s">
        <v>125</v>
      </c>
      <c r="C23" s="41">
        <v>0</v>
      </c>
      <c r="E23" s="69">
        <v>0</v>
      </c>
      <c r="G23" s="69">
        <f>'درآمد ناشی از فروش  '!I22</f>
        <v>0</v>
      </c>
      <c r="I23" s="69">
        <f t="shared" si="0"/>
        <v>0</v>
      </c>
      <c r="K23" s="138"/>
      <c r="M23" s="41">
        <f>'درآمد سود سهام'!S15</f>
        <v>258642169</v>
      </c>
      <c r="O23" s="69">
        <v>0</v>
      </c>
      <c r="Q23" s="69">
        <f>'درآمد ناشی از فروش  '!Q22</f>
        <v>165022092</v>
      </c>
      <c r="R23" s="69">
        <f t="shared" si="1"/>
        <v>423664261</v>
      </c>
      <c r="T23" s="138"/>
      <c r="V23" s="150"/>
      <c r="W23" s="151"/>
      <c r="X23" s="151"/>
      <c r="Y23" s="151"/>
      <c r="Z23" s="152"/>
    </row>
    <row r="24" spans="1:26" ht="30" customHeight="1">
      <c r="A24" s="96" t="s">
        <v>132</v>
      </c>
      <c r="C24" s="41">
        <v>0</v>
      </c>
      <c r="E24" s="69">
        <f>'درآمد ناشی از تغییر قیمت اوراق'!E20</f>
        <v>29499466773</v>
      </c>
      <c r="G24" s="69">
        <f>'درآمد ناشی از فروش  '!I20</f>
        <v>4471158</v>
      </c>
      <c r="I24" s="69">
        <f t="shared" si="0"/>
        <v>29503937931</v>
      </c>
      <c r="K24" s="138"/>
      <c r="M24" s="41">
        <f>'درآمد سود سهام'!S14</f>
        <v>439505472</v>
      </c>
      <c r="O24" s="69">
        <f>'درآمد ناشی از تغییر قیمت اوراق'!I20</f>
        <v>34539163883</v>
      </c>
      <c r="Q24" s="69">
        <f>'درآمد ناشی از فروش  '!Q20</f>
        <v>1104706076</v>
      </c>
      <c r="R24" s="69">
        <f t="shared" si="1"/>
        <v>36083375431</v>
      </c>
      <c r="T24" s="138"/>
      <c r="V24" s="150"/>
      <c r="W24" s="151"/>
      <c r="X24" s="151"/>
      <c r="Y24" s="151"/>
      <c r="Z24" s="152"/>
    </row>
    <row r="25" spans="1:26" ht="30" customHeight="1">
      <c r="A25" s="96" t="s">
        <v>136</v>
      </c>
      <c r="C25" s="40">
        <v>0</v>
      </c>
      <c r="E25" s="69">
        <f>'درآمد ناشی از تغییر قیمت اوراق'!E21</f>
        <v>53917939486</v>
      </c>
      <c r="G25" s="69">
        <f>'درآمد ناشی از فروش  '!I28</f>
        <v>3066299625</v>
      </c>
      <c r="I25" s="69">
        <f t="shared" si="0"/>
        <v>56984239111</v>
      </c>
      <c r="K25" s="138"/>
      <c r="M25" s="41">
        <v>0</v>
      </c>
      <c r="O25" s="69">
        <f>'درآمد ناشی از تغییر قیمت اوراق'!I21</f>
        <v>81536616988</v>
      </c>
      <c r="Q25" s="69">
        <f>'درآمد ناشی از فروش  '!Q28</f>
        <v>6098192680</v>
      </c>
      <c r="R25" s="69">
        <f t="shared" si="1"/>
        <v>87634809668</v>
      </c>
      <c r="T25" s="138"/>
      <c r="V25" s="150"/>
      <c r="W25" s="151"/>
      <c r="X25" s="151"/>
      <c r="Y25" s="151"/>
      <c r="Z25" s="152"/>
    </row>
    <row r="26" spans="1:26" ht="30" customHeight="1">
      <c r="A26" s="96" t="s">
        <v>134</v>
      </c>
      <c r="C26" s="40">
        <v>0</v>
      </c>
      <c r="E26" s="69">
        <f>'درآمد ناشی از تغییر قیمت اوراق'!E22</f>
        <v>8687566968</v>
      </c>
      <c r="G26" s="69">
        <f>'درآمد ناشی از فروش  '!I19</f>
        <v>3021604203</v>
      </c>
      <c r="I26" s="69">
        <f t="shared" si="0"/>
        <v>11709171171</v>
      </c>
      <c r="K26" s="138"/>
      <c r="M26" s="41">
        <v>0</v>
      </c>
      <c r="O26" s="69">
        <f>'درآمد ناشی از تغییر قیمت اوراق'!I22</f>
        <v>27632251727</v>
      </c>
      <c r="Q26" s="69">
        <f>'درآمد ناشی از فروش  '!Q19</f>
        <v>8834891240</v>
      </c>
      <c r="R26" s="69">
        <f t="shared" si="1"/>
        <v>36467142967</v>
      </c>
      <c r="T26" s="138"/>
      <c r="V26" s="150"/>
      <c r="W26" s="151"/>
      <c r="X26" s="151"/>
      <c r="Y26" s="151"/>
      <c r="Z26" s="152"/>
    </row>
    <row r="27" spans="1:26" ht="30" customHeight="1">
      <c r="A27" s="96" t="s">
        <v>135</v>
      </c>
      <c r="C27" s="40">
        <v>0</v>
      </c>
      <c r="E27" s="69">
        <v>0</v>
      </c>
      <c r="G27" s="69">
        <f>'درآمد ناشی از فروش  '!I25</f>
        <v>-91907194</v>
      </c>
      <c r="I27" s="69">
        <f t="shared" si="0"/>
        <v>-91907194</v>
      </c>
      <c r="K27" s="138"/>
      <c r="M27" s="41">
        <v>0</v>
      </c>
      <c r="O27" s="69">
        <v>0</v>
      </c>
      <c r="Q27" s="69">
        <f>'درآمد ناشی از فروش  '!Q25</f>
        <v>-83274439</v>
      </c>
      <c r="R27" s="69">
        <f t="shared" si="1"/>
        <v>-83274439</v>
      </c>
      <c r="T27" s="138"/>
      <c r="V27" s="150"/>
      <c r="W27" s="151"/>
      <c r="X27" s="151"/>
      <c r="Y27" s="151"/>
      <c r="Z27" s="152"/>
    </row>
    <row r="28" spans="1:26" ht="30" customHeight="1">
      <c r="A28" s="96" t="s">
        <v>153</v>
      </c>
      <c r="C28" s="40">
        <v>0</v>
      </c>
      <c r="E28" s="69">
        <f>'درآمد ناشی از تغییر قیمت اوراق'!E25</f>
        <v>6060525680</v>
      </c>
      <c r="G28" s="69">
        <f>'درآمد ناشی از فروش  '!I26</f>
        <v>835868950</v>
      </c>
      <c r="I28" s="69">
        <f t="shared" si="0"/>
        <v>6896394630</v>
      </c>
      <c r="K28" s="138"/>
      <c r="M28" s="41">
        <v>0</v>
      </c>
      <c r="O28" s="69">
        <f>'درآمد ناشی از تغییر قیمت اوراق'!I25</f>
        <v>6485932689</v>
      </c>
      <c r="Q28" s="69">
        <f>'درآمد ناشی از فروش  '!Q26</f>
        <v>-879371741</v>
      </c>
      <c r="R28" s="69">
        <f t="shared" si="1"/>
        <v>5606560948</v>
      </c>
      <c r="T28" s="138"/>
      <c r="V28" s="150"/>
      <c r="W28" s="151"/>
      <c r="X28" s="151"/>
      <c r="Y28" s="151"/>
      <c r="Z28" s="152"/>
    </row>
    <row r="29" spans="1:26" ht="30" customHeight="1">
      <c r="A29" s="96" t="s">
        <v>151</v>
      </c>
      <c r="C29" s="40">
        <v>0</v>
      </c>
      <c r="E29" s="140">
        <v>0</v>
      </c>
      <c r="G29" s="69">
        <f>'درآمد ناشی از فروش  '!I21</f>
        <v>0</v>
      </c>
      <c r="I29" s="69">
        <f t="shared" si="0"/>
        <v>0</v>
      </c>
      <c r="K29" s="138"/>
      <c r="M29" s="41">
        <v>0</v>
      </c>
      <c r="O29" s="69">
        <v>0</v>
      </c>
      <c r="Q29" s="69">
        <f>'درآمد ناشی از فروش  '!Q21</f>
        <v>-2656165</v>
      </c>
      <c r="R29" s="69">
        <f t="shared" si="1"/>
        <v>-2656165</v>
      </c>
      <c r="T29" s="138"/>
      <c r="V29" s="150"/>
      <c r="W29" s="151"/>
      <c r="X29" s="151"/>
      <c r="Y29" s="151"/>
      <c r="Z29" s="152"/>
    </row>
    <row r="30" spans="1:26" ht="30" customHeight="1">
      <c r="A30" s="96" t="s">
        <v>130</v>
      </c>
      <c r="C30" s="40">
        <v>0</v>
      </c>
      <c r="E30" s="140">
        <v>0</v>
      </c>
      <c r="G30" s="69">
        <f>'درآمد ناشی از فروش  '!I31</f>
        <v>0</v>
      </c>
      <c r="I30" s="69">
        <f t="shared" si="0"/>
        <v>0</v>
      </c>
      <c r="K30" s="138"/>
      <c r="M30" s="41">
        <v>0</v>
      </c>
      <c r="N30" s="154"/>
      <c r="O30" s="69">
        <v>0</v>
      </c>
      <c r="P30" s="154"/>
      <c r="Q30" s="69">
        <f>'درآمد ناشی از فروش  '!Q31</f>
        <v>-332084451</v>
      </c>
      <c r="R30" s="69">
        <f t="shared" si="1"/>
        <v>-332084451</v>
      </c>
      <c r="S30" s="154"/>
      <c r="T30" s="138"/>
      <c r="U30" s="154"/>
      <c r="V30" s="150"/>
      <c r="W30" s="151"/>
      <c r="X30" s="151"/>
      <c r="Y30" s="151"/>
      <c r="Z30" s="152"/>
    </row>
    <row r="31" spans="1:26" ht="30" customHeight="1">
      <c r="A31" s="96" t="s">
        <v>131</v>
      </c>
      <c r="C31" s="40">
        <v>0</v>
      </c>
      <c r="E31" s="140">
        <v>0</v>
      </c>
      <c r="G31" s="69">
        <f>'درآمد ناشی از فروش  '!I32</f>
        <v>0</v>
      </c>
      <c r="I31" s="69">
        <f t="shared" si="0"/>
        <v>0</v>
      </c>
      <c r="K31" s="138"/>
      <c r="M31" s="41">
        <v>0</v>
      </c>
      <c r="N31" s="154"/>
      <c r="O31" s="69">
        <v>0</v>
      </c>
      <c r="P31" s="154"/>
      <c r="Q31" s="69">
        <f>'درآمد ناشی از فروش  '!Q32</f>
        <v>-188689514</v>
      </c>
      <c r="R31" s="69">
        <f t="shared" si="1"/>
        <v>-188689514</v>
      </c>
      <c r="S31" s="154"/>
      <c r="T31" s="138"/>
      <c r="U31" s="154"/>
      <c r="V31" s="150"/>
      <c r="W31" s="151"/>
      <c r="X31" s="151"/>
      <c r="Y31" s="151"/>
      <c r="Z31" s="152"/>
    </row>
    <row r="32" spans="1:26" ht="30" customHeight="1">
      <c r="A32" s="96" t="s">
        <v>126</v>
      </c>
      <c r="C32" s="40">
        <v>0</v>
      </c>
      <c r="E32" s="140">
        <v>0</v>
      </c>
      <c r="G32" s="69">
        <f>'درآمد ناشی از فروش  '!I33</f>
        <v>661999965</v>
      </c>
      <c r="I32" s="69">
        <f t="shared" si="0"/>
        <v>661999965</v>
      </c>
      <c r="K32" s="138"/>
      <c r="M32" s="41">
        <v>0</v>
      </c>
      <c r="N32" s="154"/>
      <c r="O32" s="69">
        <v>0</v>
      </c>
      <c r="P32" s="154"/>
      <c r="Q32" s="69">
        <f>'درآمد ناشی از فروش  '!Q33</f>
        <v>661999965</v>
      </c>
      <c r="R32" s="69">
        <f t="shared" si="1"/>
        <v>661999965</v>
      </c>
      <c r="S32" s="154"/>
      <c r="T32" s="138"/>
      <c r="U32" s="154"/>
      <c r="V32" s="150"/>
      <c r="W32" s="151"/>
      <c r="X32" s="151"/>
      <c r="Y32" s="151"/>
      <c r="Z32" s="152"/>
    </row>
    <row r="33" spans="1:26" ht="30" customHeight="1">
      <c r="A33" s="96" t="s">
        <v>127</v>
      </c>
      <c r="C33" s="40">
        <v>0</v>
      </c>
      <c r="E33" s="140">
        <v>0</v>
      </c>
      <c r="G33" s="69">
        <f>'درآمد ناشی از فروش  '!I34</f>
        <v>0</v>
      </c>
      <c r="I33" s="69">
        <f t="shared" si="0"/>
        <v>0</v>
      </c>
      <c r="K33" s="138"/>
      <c r="M33" s="41">
        <v>0</v>
      </c>
      <c r="N33" s="154"/>
      <c r="O33" s="69">
        <v>0</v>
      </c>
      <c r="P33" s="154"/>
      <c r="Q33" s="69">
        <f>'درآمد ناشی از فروش  '!Q34</f>
        <v>0</v>
      </c>
      <c r="R33" s="69">
        <f t="shared" si="1"/>
        <v>0</v>
      </c>
      <c r="S33" s="154"/>
      <c r="T33" s="138"/>
      <c r="U33" s="154"/>
      <c r="V33" s="150"/>
      <c r="W33" s="151"/>
      <c r="X33" s="151"/>
      <c r="Y33" s="151"/>
      <c r="Z33" s="152"/>
    </row>
    <row r="34" spans="1:26" ht="30" customHeight="1">
      <c r="A34" s="96" t="s">
        <v>164</v>
      </c>
      <c r="C34" s="40">
        <v>0</v>
      </c>
      <c r="E34" s="140">
        <f>'درآمد ناشی از تغییر قیمت اوراق'!E29</f>
        <v>2303636198</v>
      </c>
      <c r="G34" s="69">
        <v>0</v>
      </c>
      <c r="I34" s="69">
        <f t="shared" si="0"/>
        <v>2303636198</v>
      </c>
      <c r="K34" s="138"/>
      <c r="M34" s="41">
        <v>0</v>
      </c>
      <c r="N34" s="154"/>
      <c r="O34" s="69">
        <f>'درآمد ناشی از تغییر قیمت اوراق'!I29</f>
        <v>2303636198</v>
      </c>
      <c r="P34" s="154"/>
      <c r="Q34" s="69">
        <v>0</v>
      </c>
      <c r="R34" s="69">
        <f t="shared" si="1"/>
        <v>2303636198</v>
      </c>
      <c r="S34" s="154"/>
      <c r="T34" s="138"/>
      <c r="U34" s="154"/>
      <c r="V34" s="150"/>
      <c r="W34" s="151"/>
      <c r="X34" s="151"/>
      <c r="Y34" s="151"/>
      <c r="Z34" s="152"/>
    </row>
    <row r="35" spans="1:26" ht="30" customHeight="1">
      <c r="A35" s="96" t="s">
        <v>165</v>
      </c>
      <c r="C35" s="40">
        <v>0</v>
      </c>
      <c r="E35" s="140">
        <v>0</v>
      </c>
      <c r="G35" s="69">
        <f>'درآمد ناشی از فروش  '!I35</f>
        <v>478515265</v>
      </c>
      <c r="I35" s="69">
        <f t="shared" si="0"/>
        <v>478515265</v>
      </c>
      <c r="K35" s="138"/>
      <c r="M35" s="41">
        <v>0</v>
      </c>
      <c r="N35" s="154"/>
      <c r="O35" s="69">
        <v>0</v>
      </c>
      <c r="P35" s="154"/>
      <c r="Q35" s="69">
        <f>'درآمد ناشی از فروش  '!Q35</f>
        <v>478515265</v>
      </c>
      <c r="R35" s="69">
        <f t="shared" si="1"/>
        <v>478515265</v>
      </c>
      <c r="S35" s="154"/>
      <c r="T35" s="138"/>
      <c r="U35" s="154"/>
      <c r="V35" s="150"/>
      <c r="W35" s="151"/>
      <c r="X35" s="151"/>
      <c r="Y35" s="151"/>
      <c r="Z35" s="152"/>
    </row>
    <row r="36" spans="1:26" ht="30" customHeight="1">
      <c r="A36" s="96" t="s">
        <v>163</v>
      </c>
      <c r="C36" s="40">
        <v>0</v>
      </c>
      <c r="E36" s="140">
        <v>0</v>
      </c>
      <c r="G36" s="69">
        <f>'درآمد ناشی از فروش  '!I36</f>
        <v>-96416975</v>
      </c>
      <c r="I36" s="69">
        <f t="shared" si="0"/>
        <v>-96416975</v>
      </c>
      <c r="K36" s="138"/>
      <c r="M36" s="41">
        <v>0</v>
      </c>
      <c r="N36" s="154"/>
      <c r="O36" s="69">
        <v>0</v>
      </c>
      <c r="P36" s="154"/>
      <c r="Q36" s="69">
        <f>'درآمد ناشی از فروش  '!Q36</f>
        <v>-96416975</v>
      </c>
      <c r="R36" s="69">
        <f t="shared" si="1"/>
        <v>-96416975</v>
      </c>
      <c r="S36" s="154"/>
      <c r="T36" s="138"/>
      <c r="U36" s="154"/>
      <c r="V36" s="150"/>
      <c r="W36" s="151"/>
      <c r="X36" s="151"/>
      <c r="Y36" s="151"/>
      <c r="Z36" s="152"/>
    </row>
    <row r="37" spans="1:26" s="155" customFormat="1" ht="30" customHeight="1" thickBot="1">
      <c r="A37" s="134" t="s">
        <v>14</v>
      </c>
      <c r="B37" s="142"/>
      <c r="C37" s="141">
        <f>SUM(C8:C36)</f>
        <v>37371934675</v>
      </c>
      <c r="D37" s="141"/>
      <c r="E37" s="141">
        <f>SUM(E8:E36)</f>
        <v>894551456559</v>
      </c>
      <c r="F37" s="141"/>
      <c r="G37" s="141">
        <f>SUM(G8:G36)</f>
        <v>9608196736</v>
      </c>
      <c r="H37" s="142"/>
      <c r="I37" s="143">
        <f>SUM(I8:I36)</f>
        <v>941531587970</v>
      </c>
      <c r="J37" s="142"/>
      <c r="K37" s="144"/>
      <c r="L37" s="142"/>
      <c r="M37" s="141">
        <f>SUM(M8:M36)</f>
        <v>87186944706</v>
      </c>
      <c r="N37" s="142"/>
      <c r="O37" s="130">
        <f>SUM(O8:O36)</f>
        <v>897782874513</v>
      </c>
      <c r="P37" s="142"/>
      <c r="Q37" s="141">
        <f>SUM(Q8:Q36)</f>
        <v>17033831174</v>
      </c>
      <c r="R37" s="141">
        <f>SUM(R8:R36)</f>
        <v>1002003650393</v>
      </c>
      <c r="S37" s="142"/>
      <c r="T37" s="144"/>
      <c r="V37" s="150"/>
      <c r="W37" s="151"/>
      <c r="X37" s="151"/>
      <c r="Y37" s="151"/>
      <c r="Z37" s="156"/>
    </row>
    <row r="38" spans="1:26" ht="30" customHeight="1" thickTop="1">
      <c r="C38" s="153"/>
      <c r="E38" s="157"/>
      <c r="G38" s="153"/>
      <c r="I38" s="158"/>
      <c r="M38" s="138"/>
      <c r="O38" s="38"/>
      <c r="V38" s="152"/>
      <c r="W38" s="152"/>
      <c r="X38" s="152"/>
      <c r="Y38" s="152"/>
      <c r="Z38" s="152"/>
    </row>
    <row r="39" spans="1:26" ht="30" customHeight="1">
      <c r="G39" s="153"/>
      <c r="M39" s="138"/>
    </row>
    <row r="40" spans="1:26" ht="30" customHeight="1">
      <c r="G40" s="153"/>
      <c r="K40" s="154"/>
      <c r="M40" s="138"/>
      <c r="T40" s="154"/>
      <c r="W40" s="159"/>
    </row>
    <row r="41" spans="1:26" ht="30" customHeight="1">
      <c r="M41" s="154"/>
    </row>
    <row r="42" spans="1:26" ht="30" customHeight="1">
      <c r="M42" s="154"/>
    </row>
    <row r="43" spans="1:26" ht="30" customHeight="1">
      <c r="M43" s="153"/>
    </row>
    <row r="44" spans="1:26" ht="30" customHeight="1">
      <c r="K44" s="154"/>
      <c r="M44" s="142"/>
    </row>
  </sheetData>
  <autoFilter ref="A1:A40" xr:uid="{00000000-0001-0000-0800-000000000000}"/>
  <mergeCells count="13">
    <mergeCell ref="A1:T1"/>
    <mergeCell ref="A2:T2"/>
    <mergeCell ref="A3:T3"/>
    <mergeCell ref="A6:A7"/>
    <mergeCell ref="G6:G7"/>
    <mergeCell ref="E6:E7"/>
    <mergeCell ref="C6:C7"/>
    <mergeCell ref="M6:M7"/>
    <mergeCell ref="O6:O7"/>
    <mergeCell ref="Q6:Q7"/>
    <mergeCell ref="A4:T4"/>
    <mergeCell ref="C5:K5"/>
    <mergeCell ref="M5:T5"/>
  </mergeCells>
  <pageMargins left="0.39" right="0.39" top="0.39" bottom="0.39" header="0" footer="0"/>
  <pageSetup scale="6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  <pageSetUpPr fitToPage="1"/>
  </sheetPr>
  <dimension ref="A1:T11"/>
  <sheetViews>
    <sheetView rightToLeft="1" view="pageBreakPreview" zoomScaleNormal="100" zoomScaleSheetLayoutView="100" workbookViewId="0">
      <selection activeCell="D13" sqref="D13"/>
    </sheetView>
  </sheetViews>
  <sheetFormatPr defaultRowHeight="30" customHeight="1"/>
  <cols>
    <col min="1" max="1" width="5.140625" style="3" customWidth="1"/>
    <col min="2" max="2" width="40.28515625" style="3" customWidth="1"/>
    <col min="3" max="3" width="1.28515625" style="3" customWidth="1"/>
    <col min="4" max="4" width="19.42578125" style="3" customWidth="1"/>
    <col min="5" max="5" width="1.28515625" style="3" customWidth="1"/>
    <col min="6" max="6" width="16.7109375" style="3" customWidth="1"/>
    <col min="7" max="7" width="1.28515625" style="3" customWidth="1"/>
    <col min="8" max="8" width="19.42578125" style="3" customWidth="1"/>
    <col min="9" max="9" width="1.28515625" style="3" customWidth="1"/>
    <col min="10" max="10" width="18.5703125" style="3" customWidth="1"/>
    <col min="11" max="11" width="0.28515625" style="12" customWidth="1"/>
    <col min="12" max="15" width="9.140625" style="12"/>
    <col min="16" max="16" width="14.7109375" style="12" bestFit="1" customWidth="1"/>
    <col min="17" max="17" width="15" style="12" bestFit="1" customWidth="1"/>
    <col min="18" max="16384" width="9.140625" style="12"/>
  </cols>
  <sheetData>
    <row r="1" spans="1:20" ht="30" customHeight="1">
      <c r="A1" s="180" t="s">
        <v>100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20" ht="30" customHeight="1">
      <c r="A2" s="180" t="s">
        <v>85</v>
      </c>
      <c r="B2" s="180"/>
      <c r="C2" s="180"/>
      <c r="D2" s="180"/>
      <c r="E2" s="180"/>
      <c r="F2" s="180"/>
      <c r="G2" s="180"/>
      <c r="H2" s="180"/>
      <c r="I2" s="180"/>
      <c r="J2" s="180"/>
    </row>
    <row r="3" spans="1:20" ht="30" customHeight="1">
      <c r="A3" s="180" t="s">
        <v>156</v>
      </c>
      <c r="B3" s="180"/>
      <c r="C3" s="180"/>
      <c r="D3" s="180"/>
      <c r="E3" s="180"/>
      <c r="F3" s="180"/>
      <c r="G3" s="180"/>
      <c r="H3" s="180"/>
      <c r="I3" s="180"/>
      <c r="J3" s="180"/>
    </row>
    <row r="4" spans="1:20" ht="30" customHeight="1">
      <c r="A4" s="107" t="s">
        <v>92</v>
      </c>
      <c r="B4" s="188" t="s">
        <v>54</v>
      </c>
      <c r="C4" s="188"/>
      <c r="D4" s="188"/>
      <c r="E4" s="188"/>
      <c r="F4" s="188"/>
      <c r="G4" s="188"/>
      <c r="H4" s="188"/>
      <c r="I4" s="188"/>
      <c r="J4" s="188"/>
    </row>
    <row r="5" spans="1:20" ht="30" customHeight="1">
      <c r="A5" s="200"/>
      <c r="B5" s="200"/>
      <c r="D5" s="209" t="s">
        <v>48</v>
      </c>
      <c r="E5" s="209"/>
      <c r="F5" s="209"/>
      <c r="H5" s="209" t="s">
        <v>49</v>
      </c>
      <c r="I5" s="209"/>
      <c r="J5" s="209"/>
    </row>
    <row r="6" spans="1:20" ht="44.25" customHeight="1">
      <c r="A6" s="209" t="s">
        <v>55</v>
      </c>
      <c r="B6" s="209"/>
      <c r="D6" s="11" t="s">
        <v>56</v>
      </c>
      <c r="E6" s="4"/>
      <c r="F6" s="11" t="s">
        <v>57</v>
      </c>
      <c r="H6" s="11" t="s">
        <v>56</v>
      </c>
      <c r="I6" s="4"/>
      <c r="J6" s="11" t="s">
        <v>57</v>
      </c>
      <c r="Q6" s="25"/>
      <c r="T6" s="25"/>
    </row>
    <row r="7" spans="1:20" ht="30" customHeight="1">
      <c r="A7" s="211" t="s">
        <v>35</v>
      </c>
      <c r="B7" s="211"/>
      <c r="D7" s="5">
        <f>'سود سپرده بانکی'!G7</f>
        <v>24283</v>
      </c>
      <c r="F7" s="6"/>
      <c r="H7" s="5">
        <f>'سود سپرده بانکی'!M7</f>
        <v>38502</v>
      </c>
      <c r="J7" s="6"/>
      <c r="P7" s="25"/>
      <c r="Q7" s="25"/>
      <c r="T7" s="25"/>
    </row>
    <row r="8" spans="1:20" ht="30" customHeight="1">
      <c r="A8" s="182" t="s">
        <v>108</v>
      </c>
      <c r="B8" s="182"/>
      <c r="D8" s="7">
        <f>'سود سپرده بانکی'!G8</f>
        <v>10320</v>
      </c>
      <c r="E8" s="7"/>
      <c r="F8" s="7"/>
      <c r="G8" s="7"/>
      <c r="H8" s="7">
        <f>'سود سپرده بانکی'!M8</f>
        <v>20640</v>
      </c>
      <c r="J8" s="8"/>
      <c r="P8" s="25"/>
      <c r="Q8" s="25"/>
      <c r="T8" s="25"/>
    </row>
    <row r="9" spans="1:20" ht="30" customHeight="1">
      <c r="A9" s="182" t="s">
        <v>142</v>
      </c>
      <c r="B9" s="182"/>
      <c r="D9" s="65">
        <f>'سود سپرده بانکی'!G9</f>
        <v>23402</v>
      </c>
      <c r="F9" s="10"/>
      <c r="H9" s="9">
        <f>'سود سپرده بانکی'!M9</f>
        <v>69812</v>
      </c>
      <c r="J9" s="10"/>
    </row>
    <row r="10" spans="1:20" ht="30" customHeight="1" thickBot="1">
      <c r="A10" s="180" t="s">
        <v>14</v>
      </c>
      <c r="B10" s="180"/>
      <c r="D10" s="19">
        <f>SUM(D7:D9)</f>
        <v>58005</v>
      </c>
      <c r="E10" s="14"/>
      <c r="F10" s="19"/>
      <c r="G10" s="14"/>
      <c r="H10" s="19">
        <f>SUM(H7:H9)</f>
        <v>128954</v>
      </c>
      <c r="I10" s="14"/>
      <c r="J10" s="19"/>
      <c r="P10" s="25"/>
      <c r="Q10" s="25"/>
    </row>
    <row r="11" spans="1:20" ht="30" customHeight="1" thickTop="1">
      <c r="P11" s="25"/>
      <c r="Q11" s="25"/>
    </row>
  </sheetData>
  <mergeCells count="12">
    <mergeCell ref="A10:B10"/>
    <mergeCell ref="A6:B6"/>
    <mergeCell ref="A7:B7"/>
    <mergeCell ref="A8:B8"/>
    <mergeCell ref="A9:B9"/>
    <mergeCell ref="A1:J1"/>
    <mergeCell ref="A2:J2"/>
    <mergeCell ref="A3:J3"/>
    <mergeCell ref="B4:J4"/>
    <mergeCell ref="D5:F5"/>
    <mergeCell ref="H5:J5"/>
    <mergeCell ref="A5:B5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  <pageSetUpPr fitToPage="1"/>
  </sheetPr>
  <dimension ref="A1:Q12"/>
  <sheetViews>
    <sheetView rightToLeft="1" view="pageBreakPreview" zoomScaleNormal="100" zoomScaleSheetLayoutView="100" workbookViewId="0">
      <selection activeCell="F12" sqref="F12"/>
    </sheetView>
  </sheetViews>
  <sheetFormatPr defaultRowHeight="30" customHeight="1"/>
  <cols>
    <col min="1" max="1" width="8" style="3" customWidth="1"/>
    <col min="2" max="2" width="27.7109375" style="3" customWidth="1"/>
    <col min="3" max="3" width="1.28515625" style="3" customWidth="1"/>
    <col min="4" max="4" width="19.42578125" style="3" customWidth="1"/>
    <col min="5" max="5" width="1.28515625" style="3" customWidth="1"/>
    <col min="6" max="6" width="19.42578125" style="3" customWidth="1"/>
    <col min="7" max="7" width="0.28515625" customWidth="1"/>
    <col min="10" max="10" width="10.140625" bestFit="1" customWidth="1"/>
    <col min="12" max="12" width="11" bestFit="1" customWidth="1"/>
    <col min="17" max="17" width="12.7109375" bestFit="1" customWidth="1"/>
  </cols>
  <sheetData>
    <row r="1" spans="1:17" ht="30" customHeight="1">
      <c r="A1" s="180" t="s">
        <v>100</v>
      </c>
      <c r="B1" s="180"/>
      <c r="C1" s="180"/>
      <c r="D1" s="180"/>
      <c r="E1" s="180"/>
      <c r="F1" s="180"/>
    </row>
    <row r="2" spans="1:17" ht="30" customHeight="1">
      <c r="A2" s="180" t="s">
        <v>85</v>
      </c>
      <c r="B2" s="180"/>
      <c r="C2" s="180"/>
      <c r="D2" s="180"/>
      <c r="E2" s="180"/>
      <c r="F2" s="180"/>
    </row>
    <row r="3" spans="1:17" ht="30" customHeight="1">
      <c r="A3" s="180" t="s">
        <v>156</v>
      </c>
      <c r="B3" s="180"/>
      <c r="C3" s="180"/>
      <c r="D3" s="180"/>
      <c r="E3" s="180"/>
      <c r="F3" s="180"/>
    </row>
    <row r="4" spans="1:17" s="13" customFormat="1" ht="30" customHeight="1">
      <c r="A4" s="107" t="s">
        <v>93</v>
      </c>
      <c r="B4" s="188" t="s">
        <v>47</v>
      </c>
      <c r="C4" s="188"/>
      <c r="D4" s="188"/>
      <c r="E4" s="188"/>
      <c r="F4" s="188"/>
    </row>
    <row r="5" spans="1:17" ht="30" customHeight="1">
      <c r="A5" s="180" t="s">
        <v>47</v>
      </c>
      <c r="B5" s="180"/>
      <c r="D5" s="1" t="s">
        <v>48</v>
      </c>
      <c r="F5" s="1" t="s">
        <v>49</v>
      </c>
      <c r="G5" s="16"/>
      <c r="H5" s="20"/>
    </row>
    <row r="6" spans="1:17" ht="30" customHeight="1">
      <c r="A6" s="190"/>
      <c r="B6" s="190"/>
      <c r="D6" s="2" t="s">
        <v>32</v>
      </c>
      <c r="F6" s="2" t="s">
        <v>32</v>
      </c>
    </row>
    <row r="7" spans="1:17" ht="30" customHeight="1">
      <c r="A7" s="211" t="s">
        <v>47</v>
      </c>
      <c r="B7" s="211"/>
      <c r="D7" s="22">
        <v>1642544</v>
      </c>
      <c r="F7" s="5">
        <v>3224217</v>
      </c>
      <c r="I7" s="81"/>
    </row>
    <row r="8" spans="1:17" ht="30" customHeight="1">
      <c r="A8" s="182" t="s">
        <v>58</v>
      </c>
      <c r="B8" s="182"/>
      <c r="D8" s="7">
        <v>0</v>
      </c>
      <c r="F8" s="7">
        <v>0</v>
      </c>
      <c r="I8" s="81"/>
    </row>
    <row r="9" spans="1:17" ht="30" customHeight="1">
      <c r="A9" s="182" t="s">
        <v>59</v>
      </c>
      <c r="B9" s="182"/>
      <c r="D9" s="9">
        <v>316943399</v>
      </c>
      <c r="F9" s="23">
        <v>676563471</v>
      </c>
      <c r="I9" s="81"/>
      <c r="Q9" s="21"/>
    </row>
    <row r="10" spans="1:17" ht="30" customHeight="1" thickBot="1">
      <c r="A10" s="180" t="s">
        <v>14</v>
      </c>
      <c r="B10" s="180"/>
      <c r="D10" s="19">
        <f>SUM(D7:D9)</f>
        <v>318585943</v>
      </c>
      <c r="E10" s="14"/>
      <c r="F10" s="59">
        <f>SUM(F7:F9)</f>
        <v>679787688</v>
      </c>
      <c r="I10" s="81"/>
      <c r="J10" s="21"/>
      <c r="Q10" s="21"/>
    </row>
    <row r="11" spans="1:17" ht="30" customHeight="1" thickTop="1">
      <c r="A11" s="200"/>
      <c r="B11" s="200"/>
      <c r="J11" s="21"/>
      <c r="Q11" s="21"/>
    </row>
    <row r="12" spans="1:17" ht="30" customHeight="1">
      <c r="J12" s="21"/>
    </row>
  </sheetData>
  <mergeCells count="10">
    <mergeCell ref="A11:B11"/>
    <mergeCell ref="A7:B7"/>
    <mergeCell ref="A8:B8"/>
    <mergeCell ref="A9:B9"/>
    <mergeCell ref="A10:B10"/>
    <mergeCell ref="A1:F1"/>
    <mergeCell ref="A2:F2"/>
    <mergeCell ref="A3:F3"/>
    <mergeCell ref="B4:F4"/>
    <mergeCell ref="A5:B6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  <pageSetUpPr fitToPage="1"/>
  </sheetPr>
  <dimension ref="A1:V25"/>
  <sheetViews>
    <sheetView rightToLeft="1" view="pageBreakPreview" zoomScaleNormal="90" zoomScaleSheetLayoutView="100" workbookViewId="0">
      <selection activeCell="M23" sqref="M23"/>
    </sheetView>
  </sheetViews>
  <sheetFormatPr defaultRowHeight="30" customHeight="1"/>
  <cols>
    <col min="1" max="1" width="22.85546875" style="3" bestFit="1" customWidth="1"/>
    <col min="2" max="2" width="1.28515625" style="3" customWidth="1"/>
    <col min="3" max="3" width="16.85546875" style="3" customWidth="1"/>
    <col min="4" max="4" width="1.28515625" style="3" customWidth="1"/>
    <col min="5" max="5" width="17" style="3" customWidth="1"/>
    <col min="6" max="6" width="1.28515625" style="3" customWidth="1"/>
    <col min="7" max="7" width="11.85546875" style="3" customWidth="1"/>
    <col min="8" max="8" width="1.28515625" style="3" customWidth="1"/>
    <col min="9" max="9" width="15.7109375" style="3" bestFit="1" customWidth="1"/>
    <col min="10" max="10" width="1.28515625" style="3" customWidth="1"/>
    <col min="11" max="11" width="16.42578125" style="3" bestFit="1" customWidth="1"/>
    <col min="12" max="12" width="1.28515625" style="3" customWidth="1"/>
    <col min="13" max="13" width="16.42578125" style="3" bestFit="1" customWidth="1"/>
    <col min="14" max="14" width="1.28515625" style="3" customWidth="1"/>
    <col min="15" max="15" width="19" style="3" bestFit="1" customWidth="1"/>
    <col min="16" max="16" width="1.28515625" style="3" customWidth="1"/>
    <col min="17" max="17" width="16.85546875" style="23" bestFit="1" customWidth="1"/>
    <col min="18" max="18" width="1.28515625" style="3" customWidth="1"/>
    <col min="19" max="19" width="20" style="3" bestFit="1" customWidth="1"/>
    <col min="20" max="20" width="0.28515625" style="12" customWidth="1"/>
    <col min="21" max="21" width="6.7109375" style="12" customWidth="1"/>
    <col min="22" max="22" width="14.7109375" style="12" bestFit="1" customWidth="1"/>
    <col min="23" max="16384" width="9.140625" style="12"/>
  </cols>
  <sheetData>
    <row r="1" spans="1:19" ht="30" customHeight="1">
      <c r="A1" s="180" t="s">
        <v>102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</row>
    <row r="2" spans="1:19" ht="30" customHeight="1">
      <c r="A2" s="180" t="s">
        <v>85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</row>
    <row r="3" spans="1:19" ht="30" customHeight="1">
      <c r="A3" s="180" t="s">
        <v>156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</row>
    <row r="4" spans="1:19" s="70" customFormat="1" ht="30" customHeight="1">
      <c r="A4" s="188" t="s">
        <v>51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</row>
    <row r="5" spans="1:19" ht="30" customHeight="1">
      <c r="A5" s="209" t="s">
        <v>16</v>
      </c>
      <c r="C5" s="209" t="s">
        <v>60</v>
      </c>
      <c r="D5" s="209"/>
      <c r="E5" s="209"/>
      <c r="F5" s="180"/>
      <c r="G5" s="209"/>
      <c r="I5" s="209" t="s">
        <v>48</v>
      </c>
      <c r="J5" s="209"/>
      <c r="K5" s="209"/>
      <c r="L5" s="209"/>
      <c r="M5" s="209"/>
      <c r="O5" s="209" t="s">
        <v>49</v>
      </c>
      <c r="P5" s="209"/>
      <c r="Q5" s="209"/>
      <c r="R5" s="209"/>
      <c r="S5" s="209"/>
    </row>
    <row r="6" spans="1:19" ht="42">
      <c r="A6" s="209"/>
      <c r="C6" s="11" t="s">
        <v>61</v>
      </c>
      <c r="D6" s="4"/>
      <c r="E6" s="11" t="s">
        <v>62</v>
      </c>
      <c r="G6" s="11" t="s">
        <v>63</v>
      </c>
      <c r="I6" s="11" t="s">
        <v>64</v>
      </c>
      <c r="J6" s="4"/>
      <c r="K6" s="11" t="s">
        <v>65</v>
      </c>
      <c r="L6" s="4"/>
      <c r="M6" s="11" t="s">
        <v>66</v>
      </c>
      <c r="N6" s="110"/>
      <c r="O6" s="11" t="s">
        <v>64</v>
      </c>
      <c r="P6" s="111"/>
      <c r="Q6" s="11" t="s">
        <v>65</v>
      </c>
      <c r="R6" s="111"/>
      <c r="S6" s="11" t="s">
        <v>66</v>
      </c>
    </row>
    <row r="7" spans="1:19" ht="30" customHeight="1">
      <c r="A7" s="17" t="s">
        <v>103</v>
      </c>
      <c r="C7" s="68" t="s">
        <v>145</v>
      </c>
      <c r="D7" s="71"/>
      <c r="E7" s="113">
        <v>14347146</v>
      </c>
      <c r="F7" s="71"/>
      <c r="G7" s="113">
        <v>1550</v>
      </c>
      <c r="I7" s="5">
        <v>0</v>
      </c>
      <c r="K7" s="23">
        <v>0</v>
      </c>
      <c r="M7" s="7">
        <f>I7+K7</f>
        <v>0</v>
      </c>
      <c r="O7" s="7">
        <f>E7*G7</f>
        <v>22238076300</v>
      </c>
      <c r="Q7" s="23">
        <v>-2560748180</v>
      </c>
      <c r="S7" s="7">
        <f>O7+Q7</f>
        <v>19677328120</v>
      </c>
    </row>
    <row r="8" spans="1:19" ht="30" hidden="1" customHeight="1">
      <c r="A8" s="18" t="s">
        <v>104</v>
      </c>
      <c r="C8" s="40">
        <v>0</v>
      </c>
      <c r="D8" s="71"/>
      <c r="E8" s="41">
        <v>0</v>
      </c>
      <c r="F8" s="71"/>
      <c r="G8" s="41">
        <v>0</v>
      </c>
      <c r="I8" s="7"/>
      <c r="K8" s="23"/>
      <c r="M8" s="7">
        <f t="shared" ref="M8:M17" si="0">I8+K8</f>
        <v>0</v>
      </c>
      <c r="O8" s="7">
        <f t="shared" ref="O8:O17" si="1">E8*G8</f>
        <v>0</v>
      </c>
      <c r="S8" s="7">
        <f t="shared" ref="S8" si="2">O8+Q8</f>
        <v>0</v>
      </c>
    </row>
    <row r="9" spans="1:19" ht="30" customHeight="1">
      <c r="A9" s="18" t="s">
        <v>105</v>
      </c>
      <c r="C9" s="40" t="s">
        <v>143</v>
      </c>
      <c r="D9" s="71"/>
      <c r="E9" s="41">
        <v>34965865</v>
      </c>
      <c r="F9" s="71"/>
      <c r="G9" s="41">
        <v>398</v>
      </c>
      <c r="I9" s="7">
        <v>0</v>
      </c>
      <c r="K9" s="23">
        <v>0</v>
      </c>
      <c r="M9" s="7">
        <f t="shared" si="0"/>
        <v>0</v>
      </c>
      <c r="O9" s="7">
        <f t="shared" si="1"/>
        <v>13916414270</v>
      </c>
      <c r="Q9" s="23">
        <v>-1764521427</v>
      </c>
      <c r="S9" s="7">
        <f t="shared" ref="S9:S17" si="3">O9+Q9</f>
        <v>12151892843</v>
      </c>
    </row>
    <row r="10" spans="1:19" ht="30" customHeight="1">
      <c r="A10" s="18" t="s">
        <v>106</v>
      </c>
      <c r="C10" s="40" t="s">
        <v>146</v>
      </c>
      <c r="D10" s="71"/>
      <c r="E10" s="41">
        <v>1102489</v>
      </c>
      <c r="F10" s="71"/>
      <c r="G10" s="41">
        <v>1600</v>
      </c>
      <c r="I10" s="7">
        <v>0</v>
      </c>
      <c r="K10" s="23">
        <v>0</v>
      </c>
      <c r="M10" s="7">
        <f t="shared" si="0"/>
        <v>0</v>
      </c>
      <c r="O10" s="7">
        <f t="shared" si="1"/>
        <v>1763982400</v>
      </c>
      <c r="Q10" s="23">
        <v>-219969028</v>
      </c>
      <c r="S10" s="7">
        <f t="shared" si="3"/>
        <v>1544013372</v>
      </c>
    </row>
    <row r="11" spans="1:19" ht="30" customHeight="1">
      <c r="A11" s="18" t="s">
        <v>107</v>
      </c>
      <c r="C11" s="40" t="s">
        <v>158</v>
      </c>
      <c r="D11" s="71"/>
      <c r="E11" s="41">
        <v>27992550</v>
      </c>
      <c r="F11" s="71"/>
      <c r="G11" s="41">
        <v>1454</v>
      </c>
      <c r="I11" s="7">
        <f>E11*G11</f>
        <v>40701167700</v>
      </c>
      <c r="K11" s="23">
        <v>-5245496553</v>
      </c>
      <c r="M11" s="7">
        <f t="shared" si="0"/>
        <v>35455671147</v>
      </c>
      <c r="O11" s="7">
        <f>E11*G11</f>
        <v>40701167700</v>
      </c>
      <c r="Q11" s="23">
        <v>-5245496553</v>
      </c>
      <c r="S11" s="7">
        <f t="shared" si="3"/>
        <v>35455671147</v>
      </c>
    </row>
    <row r="12" spans="1:19" ht="30" customHeight="1">
      <c r="A12" s="18" t="s">
        <v>124</v>
      </c>
      <c r="C12" s="40" t="s">
        <v>143</v>
      </c>
      <c r="D12" s="71"/>
      <c r="E12" s="41">
        <v>18403712</v>
      </c>
      <c r="F12" s="71"/>
      <c r="G12" s="41">
        <v>310</v>
      </c>
      <c r="I12" s="7">
        <v>0</v>
      </c>
      <c r="K12" s="23">
        <v>0</v>
      </c>
      <c r="M12" s="7">
        <f t="shared" si="0"/>
        <v>0</v>
      </c>
      <c r="O12" s="7">
        <f t="shared" si="1"/>
        <v>5705150720</v>
      </c>
      <c r="Q12" s="23">
        <v>-723380354</v>
      </c>
      <c r="S12" s="7">
        <f t="shared" si="3"/>
        <v>4981770366</v>
      </c>
    </row>
    <row r="13" spans="1:19" ht="30" customHeight="1">
      <c r="A13" s="18" t="s">
        <v>133</v>
      </c>
      <c r="C13" s="40" t="s">
        <v>147</v>
      </c>
      <c r="D13" s="71"/>
      <c r="E13" s="41">
        <v>9206504</v>
      </c>
      <c r="F13" s="71"/>
      <c r="G13" s="41">
        <v>100</v>
      </c>
      <c r="I13" s="7">
        <v>0</v>
      </c>
      <c r="K13" s="23">
        <v>0</v>
      </c>
      <c r="M13" s="7">
        <f t="shared" si="0"/>
        <v>0</v>
      </c>
      <c r="O13" s="7">
        <f t="shared" si="1"/>
        <v>920650400</v>
      </c>
      <c r="Q13" s="23">
        <v>-115770410</v>
      </c>
      <c r="S13" s="7">
        <f t="shared" si="3"/>
        <v>804879990</v>
      </c>
    </row>
    <row r="14" spans="1:19" ht="30" customHeight="1">
      <c r="A14" s="18" t="s">
        <v>132</v>
      </c>
      <c r="C14" s="40" t="s">
        <v>148</v>
      </c>
      <c r="D14" s="71"/>
      <c r="E14" s="41">
        <v>10464416</v>
      </c>
      <c r="F14" s="71"/>
      <c r="G14" s="41">
        <v>42</v>
      </c>
      <c r="I14" s="7">
        <v>0</v>
      </c>
      <c r="K14" s="23">
        <v>0</v>
      </c>
      <c r="M14" s="7">
        <f t="shared" si="0"/>
        <v>0</v>
      </c>
      <c r="O14" s="7">
        <f t="shared" si="1"/>
        <v>439505472</v>
      </c>
      <c r="Q14" s="23">
        <v>0</v>
      </c>
      <c r="S14" s="7">
        <f t="shared" si="3"/>
        <v>439505472</v>
      </c>
    </row>
    <row r="15" spans="1:19" ht="30" customHeight="1">
      <c r="A15" s="18" t="s">
        <v>125</v>
      </c>
      <c r="C15" s="40" t="s">
        <v>149</v>
      </c>
      <c r="D15" s="71"/>
      <c r="E15" s="41">
        <v>1156410</v>
      </c>
      <c r="F15" s="71"/>
      <c r="G15" s="41">
        <v>252</v>
      </c>
      <c r="I15" s="7">
        <v>0</v>
      </c>
      <c r="K15" s="23">
        <v>0</v>
      </c>
      <c r="M15" s="7">
        <f t="shared" si="0"/>
        <v>0</v>
      </c>
      <c r="O15" s="7">
        <f t="shared" si="1"/>
        <v>291415320</v>
      </c>
      <c r="Q15" s="23">
        <v>-32773151</v>
      </c>
      <c r="S15" s="7">
        <f t="shared" si="3"/>
        <v>258642169</v>
      </c>
    </row>
    <row r="16" spans="1:19" ht="30" customHeight="1">
      <c r="A16" s="18" t="s">
        <v>140</v>
      </c>
      <c r="C16" s="40" t="s">
        <v>150</v>
      </c>
      <c r="D16" s="71"/>
      <c r="E16" s="41">
        <v>54006699</v>
      </c>
      <c r="F16" s="71"/>
      <c r="G16" s="41">
        <v>210</v>
      </c>
      <c r="I16" s="7">
        <v>0</v>
      </c>
      <c r="K16" s="23">
        <v>0</v>
      </c>
      <c r="M16" s="7">
        <f t="shared" si="0"/>
        <v>0</v>
      </c>
      <c r="O16" s="7">
        <f t="shared" si="1"/>
        <v>11341406790</v>
      </c>
      <c r="Q16" s="23">
        <v>-1384429091</v>
      </c>
      <c r="S16" s="7">
        <f t="shared" si="3"/>
        <v>9956977699</v>
      </c>
    </row>
    <row r="17" spans="1:22" ht="30" customHeight="1">
      <c r="A17" s="18" t="s">
        <v>141</v>
      </c>
      <c r="C17" s="40" t="s">
        <v>157</v>
      </c>
      <c r="D17" s="71"/>
      <c r="E17" s="41">
        <v>24835592</v>
      </c>
      <c r="F17" s="71"/>
      <c r="G17" s="41">
        <v>90</v>
      </c>
      <c r="I17" s="112">
        <f>E17*G17</f>
        <v>2235203280</v>
      </c>
      <c r="K17" s="23">
        <v>-318939752</v>
      </c>
      <c r="M17" s="7">
        <f t="shared" si="0"/>
        <v>1916263528</v>
      </c>
      <c r="O17" s="7">
        <f t="shared" si="1"/>
        <v>2235203280</v>
      </c>
      <c r="Q17" s="23">
        <v>-318939752</v>
      </c>
      <c r="S17" s="7">
        <f t="shared" si="3"/>
        <v>1916263528</v>
      </c>
    </row>
    <row r="18" spans="1:22" ht="30" customHeight="1" thickBot="1">
      <c r="A18" s="14" t="s">
        <v>14</v>
      </c>
      <c r="C18" s="7"/>
      <c r="E18" s="7"/>
      <c r="G18" s="7"/>
      <c r="I18" s="74">
        <f>SUM(I7:I17)</f>
        <v>42936370980</v>
      </c>
      <c r="J18" s="14"/>
      <c r="K18" s="59">
        <f>SUM(K7:K17)</f>
        <v>-5564436305</v>
      </c>
      <c r="L18" s="14"/>
      <c r="M18" s="74">
        <f>SUM(M7:M17)</f>
        <v>37371934675</v>
      </c>
      <c r="N18" s="14"/>
      <c r="O18" s="74">
        <f>SUM(O7:O17)</f>
        <v>99552972652</v>
      </c>
      <c r="P18" s="14"/>
      <c r="Q18" s="59">
        <f>SUM(Q7:Q17)</f>
        <v>-12366027946</v>
      </c>
      <c r="R18" s="14"/>
      <c r="S18" s="74">
        <f>SUM(S7:S17)</f>
        <v>87186944706</v>
      </c>
      <c r="V18" s="25"/>
    </row>
    <row r="19" spans="1:22" ht="30" customHeight="1" thickTop="1">
      <c r="V19" s="25"/>
    </row>
    <row r="20" spans="1:22" ht="30" customHeight="1">
      <c r="O20" s="52"/>
    </row>
    <row r="21" spans="1:22" ht="30" customHeight="1">
      <c r="O21" s="76"/>
      <c r="V21" s="25"/>
    </row>
    <row r="22" spans="1:22" ht="30" customHeight="1">
      <c r="K22" s="7"/>
      <c r="S22" s="7"/>
    </row>
    <row r="23" spans="1:22" ht="30" customHeight="1">
      <c r="K23" s="7"/>
      <c r="O23" s="7"/>
      <c r="S23" s="7"/>
    </row>
    <row r="24" spans="1:22" ht="30" customHeight="1">
      <c r="K24" s="7"/>
      <c r="O24" s="7"/>
    </row>
    <row r="25" spans="1:22" ht="30" customHeight="1">
      <c r="O25" s="7"/>
    </row>
  </sheetData>
  <autoFilter ref="A1:A21" xr:uid="{00000000-0001-0000-0E00-000000000000}"/>
  <mergeCells count="8">
    <mergeCell ref="A1:S1"/>
    <mergeCell ref="A2:S2"/>
    <mergeCell ref="A3:S3"/>
    <mergeCell ref="A4:S4"/>
    <mergeCell ref="A5:A6"/>
    <mergeCell ref="C5:G5"/>
    <mergeCell ref="I5:M5"/>
    <mergeCell ref="O5:S5"/>
  </mergeCells>
  <pageMargins left="0.39" right="0.39" top="0.39" bottom="0.39" header="0" footer="0"/>
  <pageSetup scale="7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/>
    <pageSetUpPr fitToPage="1"/>
  </sheetPr>
  <dimension ref="A1:M36"/>
  <sheetViews>
    <sheetView rightToLeft="1" view="pageBreakPreview" zoomScaleNormal="70" zoomScaleSheetLayoutView="100" workbookViewId="0">
      <selection activeCell="E32" sqref="E32:E35"/>
    </sheetView>
  </sheetViews>
  <sheetFormatPr defaultRowHeight="30" customHeight="1"/>
  <cols>
    <col min="1" max="1" width="31.140625" style="3" bestFit="1" customWidth="1"/>
    <col min="2" max="2" width="13" style="3" bestFit="1" customWidth="1"/>
    <col min="3" max="3" width="21.5703125" style="3" bestFit="1" customWidth="1"/>
    <col min="4" max="4" width="20.42578125" style="23" bestFit="1" customWidth="1"/>
    <col min="5" max="5" width="19.5703125" style="140" customWidth="1"/>
    <col min="6" max="6" width="13" style="3" bestFit="1" customWidth="1"/>
    <col min="7" max="7" width="20" style="3" bestFit="1" customWidth="1"/>
    <col min="8" max="8" width="21" style="23" bestFit="1" customWidth="1"/>
    <col min="9" max="9" width="20.85546875" style="23" customWidth="1"/>
    <col min="10" max="10" width="9.140625" style="12"/>
    <col min="11" max="12" width="15.85546875" style="12" bestFit="1" customWidth="1"/>
    <col min="13" max="16384" width="9.140625" style="12"/>
  </cols>
  <sheetData>
    <row r="1" spans="1:11" ht="30" customHeight="1">
      <c r="A1" s="180" t="s">
        <v>100</v>
      </c>
      <c r="B1" s="180"/>
      <c r="C1" s="180"/>
      <c r="D1" s="180"/>
      <c r="E1" s="180"/>
      <c r="F1" s="180"/>
      <c r="G1" s="180"/>
      <c r="H1" s="180"/>
      <c r="I1" s="180"/>
    </row>
    <row r="2" spans="1:11" ht="30" customHeight="1">
      <c r="A2" s="180" t="s">
        <v>85</v>
      </c>
      <c r="B2" s="180"/>
      <c r="C2" s="180"/>
      <c r="D2" s="180"/>
      <c r="E2" s="180"/>
      <c r="F2" s="180"/>
      <c r="G2" s="180"/>
      <c r="H2" s="180"/>
      <c r="I2" s="180"/>
    </row>
    <row r="3" spans="1:11" ht="30" customHeight="1">
      <c r="A3" s="180" t="s">
        <v>156</v>
      </c>
      <c r="B3" s="180"/>
      <c r="C3" s="180"/>
      <c r="D3" s="180"/>
      <c r="E3" s="180"/>
      <c r="F3" s="180"/>
      <c r="G3" s="180"/>
      <c r="H3" s="180"/>
      <c r="I3" s="180"/>
    </row>
    <row r="4" spans="1:11" s="164" customFormat="1" ht="30" customHeight="1">
      <c r="A4" s="188" t="s">
        <v>81</v>
      </c>
      <c r="B4" s="188"/>
      <c r="C4" s="188"/>
      <c r="D4" s="188"/>
      <c r="E4" s="188"/>
      <c r="F4" s="188"/>
      <c r="G4" s="188"/>
      <c r="H4" s="188"/>
      <c r="I4" s="188"/>
    </row>
    <row r="5" spans="1:11" s="164" customFormat="1" ht="30" customHeight="1">
      <c r="A5" s="209" t="s">
        <v>38</v>
      </c>
      <c r="B5" s="209" t="s">
        <v>48</v>
      </c>
      <c r="C5" s="209"/>
      <c r="D5" s="209"/>
      <c r="E5" s="209"/>
      <c r="F5" s="209" t="s">
        <v>49</v>
      </c>
      <c r="G5" s="209"/>
      <c r="H5" s="209"/>
      <c r="I5" s="209"/>
    </row>
    <row r="6" spans="1:11" s="164" customFormat="1" ht="40.5" customHeight="1">
      <c r="A6" s="209"/>
      <c r="B6" s="47" t="s">
        <v>8</v>
      </c>
      <c r="C6" s="47" t="s">
        <v>10</v>
      </c>
      <c r="D6" s="145" t="s">
        <v>72</v>
      </c>
      <c r="E6" s="145" t="s">
        <v>82</v>
      </c>
      <c r="F6" s="11" t="s">
        <v>8</v>
      </c>
      <c r="G6" s="11" t="s">
        <v>10</v>
      </c>
      <c r="H6" s="48" t="s">
        <v>72</v>
      </c>
      <c r="I6" s="48" t="s">
        <v>82</v>
      </c>
    </row>
    <row r="7" spans="1:11" s="164" customFormat="1" ht="30" customHeight="1">
      <c r="A7" s="165" t="s">
        <v>103</v>
      </c>
      <c r="B7" s="7">
        <v>10825759</v>
      </c>
      <c r="C7" s="7">
        <v>206784960746</v>
      </c>
      <c r="D7" s="140">
        <v>-134467731556</v>
      </c>
      <c r="E7" s="140">
        <f>C7+D7</f>
        <v>72317229190</v>
      </c>
      <c r="F7" s="7">
        <v>10825759</v>
      </c>
      <c r="G7" s="7">
        <v>206784960746</v>
      </c>
      <c r="H7" s="140">
        <v>-174113714023</v>
      </c>
      <c r="I7" s="23">
        <f>G7+H7</f>
        <v>32671246723</v>
      </c>
    </row>
    <row r="8" spans="1:11" s="164" customFormat="1" ht="30" customHeight="1">
      <c r="A8" s="166" t="s">
        <v>104</v>
      </c>
      <c r="B8" s="7">
        <v>27980862</v>
      </c>
      <c r="C8" s="7">
        <v>185744972877</v>
      </c>
      <c r="D8" s="140">
        <v>-124976170516</v>
      </c>
      <c r="E8" s="140">
        <f t="shared" ref="E8:E27" si="0">C8+D8</f>
        <v>60768802361</v>
      </c>
      <c r="F8" s="7">
        <v>27980862</v>
      </c>
      <c r="G8" s="7">
        <v>185744972877</v>
      </c>
      <c r="H8" s="140">
        <v>-141599306671</v>
      </c>
      <c r="I8" s="23">
        <f t="shared" ref="I8:I29" si="1">G8+H8</f>
        <v>44145666206</v>
      </c>
    </row>
    <row r="9" spans="1:11" s="164" customFormat="1" ht="30" customHeight="1">
      <c r="A9" s="166" t="s">
        <v>105</v>
      </c>
      <c r="B9" s="7">
        <v>31196866</v>
      </c>
      <c r="C9" s="7">
        <v>412330113488</v>
      </c>
      <c r="D9" s="140">
        <v>-308838004639</v>
      </c>
      <c r="E9" s="140">
        <f t="shared" si="0"/>
        <v>103492108849</v>
      </c>
      <c r="F9" s="7">
        <v>31196866</v>
      </c>
      <c r="G9" s="7">
        <v>412330113488</v>
      </c>
      <c r="H9" s="140">
        <v>-303826625301</v>
      </c>
      <c r="I9" s="23">
        <f t="shared" si="1"/>
        <v>108503488187</v>
      </c>
    </row>
    <row r="10" spans="1:11" s="164" customFormat="1" ht="30" customHeight="1">
      <c r="A10" s="166" t="s">
        <v>106</v>
      </c>
      <c r="B10" s="7">
        <v>1102489</v>
      </c>
      <c r="C10" s="7">
        <v>10154199467</v>
      </c>
      <c r="D10" s="140">
        <v>-10154199466</v>
      </c>
      <c r="E10" s="140">
        <f t="shared" si="0"/>
        <v>1</v>
      </c>
      <c r="F10" s="7">
        <v>1102489</v>
      </c>
      <c r="G10" s="7">
        <v>10154199467</v>
      </c>
      <c r="H10" s="140">
        <v>-11379442237</v>
      </c>
      <c r="I10" s="23">
        <f t="shared" si="1"/>
        <v>-1225242770</v>
      </c>
    </row>
    <row r="11" spans="1:11" s="164" customFormat="1" ht="30" customHeight="1">
      <c r="A11" s="166" t="s">
        <v>107</v>
      </c>
      <c r="B11" s="7">
        <v>28592776</v>
      </c>
      <c r="C11" s="7">
        <v>1081247538900</v>
      </c>
      <c r="D11" s="140">
        <v>-782384223685</v>
      </c>
      <c r="E11" s="140">
        <f t="shared" si="0"/>
        <v>298863315215</v>
      </c>
      <c r="F11" s="7">
        <v>28592776</v>
      </c>
      <c r="G11" s="7">
        <v>1081247538900</v>
      </c>
      <c r="H11" s="140">
        <v>-758892330831</v>
      </c>
      <c r="I11" s="23">
        <f t="shared" si="1"/>
        <v>322355208069</v>
      </c>
    </row>
    <row r="12" spans="1:11" s="164" customFormat="1" ht="30" customHeight="1">
      <c r="A12" s="18" t="s">
        <v>119</v>
      </c>
      <c r="B12" s="140">
        <v>14455410</v>
      </c>
      <c r="C12" s="140">
        <v>421990762006</v>
      </c>
      <c r="D12" s="140">
        <v>-315596014192</v>
      </c>
      <c r="E12" s="140">
        <f t="shared" si="0"/>
        <v>106394747814</v>
      </c>
      <c r="F12" s="7">
        <v>14455410</v>
      </c>
      <c r="G12" s="7">
        <v>421990762006</v>
      </c>
      <c r="H12" s="140">
        <v>-296947690736</v>
      </c>
      <c r="I12" s="23">
        <f t="shared" si="1"/>
        <v>125043071270</v>
      </c>
      <c r="K12" s="42"/>
    </row>
    <row r="13" spans="1:11" s="164" customFormat="1" ht="30" customHeight="1">
      <c r="A13" s="18" t="s">
        <v>140</v>
      </c>
      <c r="B13" s="140">
        <v>15095883</v>
      </c>
      <c r="C13" s="140">
        <v>46585286574</v>
      </c>
      <c r="D13" s="140">
        <v>-36269815583</v>
      </c>
      <c r="E13" s="140">
        <f t="shared" si="0"/>
        <v>10315470991</v>
      </c>
      <c r="F13" s="7">
        <v>15095883</v>
      </c>
      <c r="G13" s="7">
        <v>46585286574</v>
      </c>
      <c r="H13" s="140">
        <v>-44877658720</v>
      </c>
      <c r="I13" s="23">
        <f t="shared" si="1"/>
        <v>1707627854</v>
      </c>
      <c r="K13" s="42"/>
    </row>
    <row r="14" spans="1:11" s="164" customFormat="1" ht="30" hidden="1" customHeight="1">
      <c r="A14" s="18" t="s">
        <v>141</v>
      </c>
      <c r="B14" s="140">
        <v>0</v>
      </c>
      <c r="C14" s="140">
        <v>0</v>
      </c>
      <c r="D14" s="140">
        <v>0</v>
      </c>
      <c r="E14" s="140">
        <f t="shared" si="0"/>
        <v>0</v>
      </c>
      <c r="F14" s="7">
        <v>0</v>
      </c>
      <c r="G14" s="7">
        <v>0</v>
      </c>
      <c r="H14" s="140">
        <v>0</v>
      </c>
      <c r="I14" s="23">
        <f t="shared" si="1"/>
        <v>0</v>
      </c>
      <c r="K14" s="42"/>
    </row>
    <row r="15" spans="1:11" s="164" customFormat="1" ht="30" customHeight="1">
      <c r="A15" s="18" t="s">
        <v>137</v>
      </c>
      <c r="B15" s="140">
        <v>74252557</v>
      </c>
      <c r="C15" s="140">
        <v>201289893494</v>
      </c>
      <c r="D15" s="140">
        <v>-150529729630</v>
      </c>
      <c r="E15" s="140">
        <f t="shared" si="0"/>
        <v>50760163864</v>
      </c>
      <c r="F15" s="7">
        <v>74252557</v>
      </c>
      <c r="G15" s="7">
        <v>201289893494</v>
      </c>
      <c r="H15" s="140">
        <v>-153550886208</v>
      </c>
      <c r="I15" s="23">
        <f t="shared" si="1"/>
        <v>47739007286</v>
      </c>
    </row>
    <row r="16" spans="1:11" s="164" customFormat="1" ht="30" customHeight="1">
      <c r="A16" s="18" t="s">
        <v>123</v>
      </c>
      <c r="B16" s="140">
        <v>5525858</v>
      </c>
      <c r="C16" s="140">
        <v>146454752673</v>
      </c>
      <c r="D16" s="140">
        <v>-114676124316</v>
      </c>
      <c r="E16" s="140">
        <f t="shared" si="0"/>
        <v>31778628357</v>
      </c>
      <c r="F16" s="7">
        <v>5525858</v>
      </c>
      <c r="G16" s="7">
        <v>146454752673</v>
      </c>
      <c r="H16" s="140">
        <v>-108318315003</v>
      </c>
      <c r="I16" s="23">
        <f t="shared" si="1"/>
        <v>38136437670</v>
      </c>
    </row>
    <row r="17" spans="1:13" s="164" customFormat="1" ht="30" customHeight="1">
      <c r="A17" s="18" t="s">
        <v>124</v>
      </c>
      <c r="B17" s="140">
        <v>17641838</v>
      </c>
      <c r="C17" s="140">
        <v>128665179453</v>
      </c>
      <c r="D17" s="140">
        <v>-87107890203</v>
      </c>
      <c r="E17" s="140">
        <f t="shared" si="0"/>
        <v>41557289250</v>
      </c>
      <c r="F17" s="7">
        <v>17641838</v>
      </c>
      <c r="G17" s="7">
        <v>128665179453</v>
      </c>
      <c r="H17" s="140">
        <v>-103512258104</v>
      </c>
      <c r="I17" s="23">
        <f t="shared" si="1"/>
        <v>25152921349</v>
      </c>
    </row>
    <row r="18" spans="1:13" s="164" customFormat="1" ht="30" customHeight="1">
      <c r="A18" s="18" t="s">
        <v>133</v>
      </c>
      <c r="B18" s="140">
        <v>13206504</v>
      </c>
      <c r="C18" s="140">
        <v>42851445958</v>
      </c>
      <c r="D18" s="140">
        <v>-31572081420</v>
      </c>
      <c r="E18" s="140">
        <f t="shared" si="0"/>
        <v>11279364538</v>
      </c>
      <c r="F18" s="7">
        <v>13206504</v>
      </c>
      <c r="G18" s="7">
        <v>42851445958</v>
      </c>
      <c r="H18" s="140">
        <v>-32628180785</v>
      </c>
      <c r="I18" s="23">
        <f t="shared" si="1"/>
        <v>10223265173</v>
      </c>
    </row>
    <row r="19" spans="1:13" s="164" customFormat="1" ht="30" hidden="1" customHeight="1">
      <c r="A19" s="18" t="s">
        <v>125</v>
      </c>
      <c r="B19" s="140"/>
      <c r="C19" s="140"/>
      <c r="D19" s="140"/>
      <c r="E19" s="140">
        <f t="shared" si="0"/>
        <v>0</v>
      </c>
      <c r="F19" s="7"/>
      <c r="G19" s="7"/>
      <c r="H19" s="140"/>
      <c r="I19" s="23">
        <f t="shared" si="1"/>
        <v>0</v>
      </c>
    </row>
    <row r="20" spans="1:13" s="164" customFormat="1" ht="30" customHeight="1">
      <c r="A20" s="18" t="s">
        <v>132</v>
      </c>
      <c r="B20" s="140">
        <v>8109833</v>
      </c>
      <c r="C20" s="140">
        <v>181302154116</v>
      </c>
      <c r="D20" s="140">
        <v>-151802687343</v>
      </c>
      <c r="E20" s="140">
        <f t="shared" si="0"/>
        <v>29499466773</v>
      </c>
      <c r="F20" s="7">
        <v>8109833</v>
      </c>
      <c r="G20" s="7">
        <v>181302154116</v>
      </c>
      <c r="H20" s="140">
        <v>-146762990233</v>
      </c>
      <c r="I20" s="23">
        <f t="shared" si="1"/>
        <v>34539163883</v>
      </c>
    </row>
    <row r="21" spans="1:13" s="164" customFormat="1" ht="30" customHeight="1">
      <c r="A21" s="18" t="s">
        <v>136</v>
      </c>
      <c r="B21" s="140">
        <v>26651168</v>
      </c>
      <c r="C21" s="140">
        <v>238535293331</v>
      </c>
      <c r="D21" s="140">
        <v>-184617353845</v>
      </c>
      <c r="E21" s="140">
        <f t="shared" si="0"/>
        <v>53917939486</v>
      </c>
      <c r="F21" s="7">
        <v>26651168</v>
      </c>
      <c r="G21" s="7">
        <v>238535293331</v>
      </c>
      <c r="H21" s="140">
        <v>-156998676343</v>
      </c>
      <c r="I21" s="23">
        <f t="shared" si="1"/>
        <v>81536616988</v>
      </c>
    </row>
    <row r="22" spans="1:13" s="164" customFormat="1" ht="30" customHeight="1">
      <c r="A22" s="18" t="s">
        <v>134</v>
      </c>
      <c r="B22" s="140">
        <v>6511121</v>
      </c>
      <c r="C22" s="140">
        <v>75655851306</v>
      </c>
      <c r="D22" s="140">
        <v>-66968284338</v>
      </c>
      <c r="E22" s="140">
        <f t="shared" si="0"/>
        <v>8687566968</v>
      </c>
      <c r="F22" s="7">
        <v>6511121</v>
      </c>
      <c r="G22" s="7">
        <v>75655851306</v>
      </c>
      <c r="H22" s="140">
        <v>-48023599579</v>
      </c>
      <c r="I22" s="23">
        <f t="shared" si="1"/>
        <v>27632251727</v>
      </c>
    </row>
    <row r="23" spans="1:13" s="164" customFormat="1" ht="30" hidden="1" customHeight="1">
      <c r="A23" s="18" t="s">
        <v>135</v>
      </c>
      <c r="B23" s="140">
        <v>0</v>
      </c>
      <c r="C23" s="140">
        <v>0</v>
      </c>
      <c r="D23" s="140">
        <v>0</v>
      </c>
      <c r="E23" s="140">
        <f t="shared" si="0"/>
        <v>0</v>
      </c>
      <c r="F23" s="7">
        <v>0</v>
      </c>
      <c r="G23" s="7">
        <v>0</v>
      </c>
      <c r="H23" s="140">
        <v>0</v>
      </c>
      <c r="I23" s="23">
        <f t="shared" si="1"/>
        <v>0</v>
      </c>
      <c r="M23" s="140"/>
    </row>
    <row r="24" spans="1:13" s="164" customFormat="1" ht="30" hidden="1" customHeight="1">
      <c r="A24" s="18" t="s">
        <v>152</v>
      </c>
      <c r="B24" s="140">
        <v>0</v>
      </c>
      <c r="C24" s="140">
        <v>0</v>
      </c>
      <c r="D24" s="140">
        <v>0</v>
      </c>
      <c r="E24" s="140">
        <f t="shared" si="0"/>
        <v>0</v>
      </c>
      <c r="F24" s="7">
        <v>0</v>
      </c>
      <c r="G24" s="7">
        <v>0</v>
      </c>
      <c r="H24" s="140">
        <v>0</v>
      </c>
      <c r="I24" s="23">
        <f t="shared" si="1"/>
        <v>0</v>
      </c>
      <c r="M24" s="140"/>
    </row>
    <row r="25" spans="1:13" s="164" customFormat="1" ht="30" customHeight="1">
      <c r="A25" s="18" t="s">
        <v>153</v>
      </c>
      <c r="B25" s="140">
        <v>7871433</v>
      </c>
      <c r="C25" s="140">
        <v>72013610508</v>
      </c>
      <c r="D25" s="140">
        <v>-65953084828</v>
      </c>
      <c r="E25" s="140">
        <f t="shared" si="0"/>
        <v>6060525680</v>
      </c>
      <c r="F25" s="7">
        <v>7871433</v>
      </c>
      <c r="G25" s="7">
        <v>72013610508</v>
      </c>
      <c r="H25" s="140">
        <v>-65527677819</v>
      </c>
      <c r="I25" s="23">
        <f t="shared" si="1"/>
        <v>6485932689</v>
      </c>
      <c r="M25" s="140"/>
    </row>
    <row r="26" spans="1:13" s="164" customFormat="1" ht="30" hidden="1" customHeight="1">
      <c r="A26" s="96" t="s">
        <v>130</v>
      </c>
      <c r="B26" s="140">
        <v>0</v>
      </c>
      <c r="C26" s="140">
        <v>0</v>
      </c>
      <c r="D26" s="140">
        <v>0</v>
      </c>
      <c r="E26" s="140">
        <f t="shared" si="0"/>
        <v>0</v>
      </c>
      <c r="F26" s="7">
        <f t="shared" ref="F26:F27" si="2">B26</f>
        <v>0</v>
      </c>
      <c r="G26" s="7">
        <f t="shared" ref="G26:G27" si="3">C26</f>
        <v>0</v>
      </c>
      <c r="H26" s="140">
        <f t="shared" ref="H26:H27" si="4">D26</f>
        <v>0</v>
      </c>
      <c r="I26" s="23">
        <f t="shared" si="1"/>
        <v>0</v>
      </c>
      <c r="K26" s="167"/>
    </row>
    <row r="27" spans="1:13" s="164" customFormat="1" ht="30" hidden="1" customHeight="1">
      <c r="A27" s="96" t="s">
        <v>131</v>
      </c>
      <c r="B27" s="140">
        <v>0</v>
      </c>
      <c r="C27" s="140">
        <v>0</v>
      </c>
      <c r="D27" s="140">
        <v>0</v>
      </c>
      <c r="E27" s="140">
        <f t="shared" si="0"/>
        <v>0</v>
      </c>
      <c r="F27" s="7">
        <f t="shared" si="2"/>
        <v>0</v>
      </c>
      <c r="G27" s="7">
        <f t="shared" si="3"/>
        <v>0</v>
      </c>
      <c r="H27" s="140">
        <f t="shared" si="4"/>
        <v>0</v>
      </c>
      <c r="I27" s="23">
        <f t="shared" si="1"/>
        <v>0</v>
      </c>
      <c r="K27" s="167"/>
      <c r="L27" s="167"/>
    </row>
    <row r="28" spans="1:13" s="164" customFormat="1" ht="30" customHeight="1">
      <c r="A28" s="96" t="s">
        <v>141</v>
      </c>
      <c r="B28" s="140">
        <v>24835592</v>
      </c>
      <c r="C28" s="140">
        <v>63728382891</v>
      </c>
      <c r="D28" s="140">
        <v>-57173181867</v>
      </c>
      <c r="E28" s="140">
        <f>C28+D28</f>
        <v>6555201024</v>
      </c>
      <c r="F28" s="7">
        <v>24835592</v>
      </c>
      <c r="G28" s="7">
        <v>63728382891</v>
      </c>
      <c r="H28" s="140">
        <v>-72895806880</v>
      </c>
      <c r="I28" s="23">
        <f t="shared" si="1"/>
        <v>-9167423989</v>
      </c>
      <c r="K28" s="167"/>
      <c r="L28" s="167"/>
    </row>
    <row r="29" spans="1:13" s="164" customFormat="1" ht="30" customHeight="1">
      <c r="A29" s="96" t="s">
        <v>159</v>
      </c>
      <c r="B29" s="140">
        <v>500000</v>
      </c>
      <c r="C29" s="140">
        <v>13564330900</v>
      </c>
      <c r="D29" s="140">
        <v>-11260694702</v>
      </c>
      <c r="E29" s="140">
        <f>C29+D29</f>
        <v>2303636198</v>
      </c>
      <c r="F29" s="7">
        <v>500000</v>
      </c>
      <c r="G29" s="7">
        <v>13564330900</v>
      </c>
      <c r="H29" s="140">
        <v>-11260694702</v>
      </c>
      <c r="I29" s="23">
        <f t="shared" si="1"/>
        <v>2303636198</v>
      </c>
      <c r="K29" s="167"/>
      <c r="L29" s="167"/>
    </row>
    <row r="30" spans="1:13" s="168" customFormat="1" ht="30" customHeight="1" thickBot="1">
      <c r="A30" s="14" t="s">
        <v>14</v>
      </c>
      <c r="B30" s="74">
        <f t="shared" ref="B30:I30" si="5">SUM(B7:B29)</f>
        <v>314355949</v>
      </c>
      <c r="C30" s="74">
        <f t="shared" si="5"/>
        <v>3528898728688</v>
      </c>
      <c r="D30" s="146">
        <f t="shared" si="5"/>
        <v>-2634347272129</v>
      </c>
      <c r="E30" s="146">
        <f t="shared" si="5"/>
        <v>894551456559</v>
      </c>
      <c r="F30" s="19">
        <f t="shared" si="5"/>
        <v>314355949</v>
      </c>
      <c r="G30" s="19">
        <f t="shared" si="5"/>
        <v>3528898728688</v>
      </c>
      <c r="H30" s="24">
        <f t="shared" si="5"/>
        <v>-2631115854175</v>
      </c>
      <c r="I30" s="24">
        <f t="shared" si="5"/>
        <v>897782874513</v>
      </c>
    </row>
    <row r="31" spans="1:13" ht="30" customHeight="1" thickTop="1">
      <c r="A31" s="169"/>
      <c r="B31" s="23"/>
    </row>
    <row r="32" spans="1:13" ht="30" customHeight="1">
      <c r="B32" s="41"/>
      <c r="C32" s="21"/>
      <c r="F32" s="7"/>
    </row>
    <row r="33" spans="2:6" ht="30" customHeight="1">
      <c r="B33" s="7"/>
      <c r="C33" s="7"/>
      <c r="E33" s="163"/>
      <c r="F33" s="7"/>
    </row>
    <row r="34" spans="2:6" ht="30" customHeight="1">
      <c r="C34" s="7"/>
      <c r="D34" s="179"/>
    </row>
    <row r="35" spans="2:6" ht="30" customHeight="1">
      <c r="C35" s="23"/>
    </row>
    <row r="36" spans="2:6" ht="30" customHeight="1">
      <c r="C36" s="23"/>
    </row>
  </sheetData>
  <autoFilter ref="A1:A31" xr:uid="{00000000-0001-0000-1400-000000000000}"/>
  <mergeCells count="7">
    <mergeCell ref="A1:I1"/>
    <mergeCell ref="A2:I2"/>
    <mergeCell ref="A3:I3"/>
    <mergeCell ref="A4:I4"/>
    <mergeCell ref="A5:A6"/>
    <mergeCell ref="B5:E5"/>
    <mergeCell ref="F5:I5"/>
  </mergeCells>
  <pageMargins left="0.39" right="0.39" top="0.39" bottom="0.39" header="0" footer="0"/>
  <pageSetup scale="73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2CAA1-4421-49AA-9A24-612D3499598C}">
  <sheetPr>
    <tabColor theme="0"/>
    <pageSetUpPr fitToPage="1"/>
  </sheetPr>
  <dimension ref="A1:R38"/>
  <sheetViews>
    <sheetView showGridLines="0" rightToLeft="1" view="pageBreakPreview" zoomScaleNormal="70" zoomScaleSheetLayoutView="100" workbookViewId="0">
      <selection activeCell="M53" sqref="M53"/>
    </sheetView>
  </sheetViews>
  <sheetFormatPr defaultRowHeight="18.75"/>
  <cols>
    <col min="1" max="1" width="30.85546875" style="52" customWidth="1"/>
    <col min="2" max="2" width="1.28515625" style="52" customWidth="1"/>
    <col min="3" max="3" width="13.140625" style="95" bestFit="1" customWidth="1"/>
    <col min="4" max="4" width="1.28515625" style="82" customWidth="1"/>
    <col min="5" max="5" width="18.5703125" style="52" bestFit="1" customWidth="1"/>
    <col min="6" max="6" width="1.28515625" style="82" customWidth="1"/>
    <col min="7" max="7" width="20" style="52" bestFit="1" customWidth="1"/>
    <col min="8" max="8" width="1.28515625" style="82" customWidth="1"/>
    <col min="9" max="9" width="16.85546875" style="95" bestFit="1" customWidth="1"/>
    <col min="10" max="10" width="1.28515625" style="82" customWidth="1"/>
    <col min="11" max="11" width="13.140625" style="52" bestFit="1" customWidth="1"/>
    <col min="12" max="12" width="1.28515625" style="82" customWidth="1"/>
    <col min="13" max="13" width="17.85546875" style="52" bestFit="1" customWidth="1"/>
    <col min="14" max="14" width="1.28515625" style="82" customWidth="1"/>
    <col min="15" max="15" width="19.28515625" style="52" bestFit="1" customWidth="1"/>
    <col min="16" max="16" width="1.28515625" style="82" customWidth="1"/>
    <col min="17" max="17" width="16.85546875" style="95" bestFit="1" customWidth="1"/>
    <col min="18" max="18" width="0.28515625" style="12" customWidth="1"/>
    <col min="19" max="19" width="5" style="12" customWidth="1"/>
    <col min="20" max="20" width="8.28515625" style="12" customWidth="1"/>
    <col min="21" max="21" width="14.140625" style="12" customWidth="1"/>
    <col min="22" max="22" width="4.7109375" style="12" customWidth="1"/>
    <col min="23" max="23" width="4.140625" style="12" customWidth="1"/>
    <col min="24" max="16384" width="9.140625" style="12"/>
  </cols>
  <sheetData>
    <row r="1" spans="1:17" ht="30" customHeight="1">
      <c r="A1" s="219" t="s">
        <v>100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</row>
    <row r="2" spans="1:17" ht="30" customHeight="1">
      <c r="A2" s="219" t="s">
        <v>85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</row>
    <row r="3" spans="1:17" ht="30" customHeight="1">
      <c r="A3" s="219" t="s">
        <v>156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</row>
    <row r="4" spans="1:17" ht="30" customHeight="1">
      <c r="A4" s="220" t="s">
        <v>70</v>
      </c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</row>
    <row r="5" spans="1:17" ht="22.5" customHeight="1">
      <c r="A5" s="221" t="s">
        <v>38</v>
      </c>
      <c r="C5" s="221" t="s">
        <v>48</v>
      </c>
      <c r="D5" s="221"/>
      <c r="E5" s="221"/>
      <c r="F5" s="221"/>
      <c r="G5" s="221"/>
      <c r="H5" s="221"/>
      <c r="I5" s="221"/>
      <c r="K5" s="221" t="s">
        <v>49</v>
      </c>
      <c r="L5" s="221"/>
      <c r="M5" s="221"/>
      <c r="N5" s="221"/>
      <c r="O5" s="221"/>
      <c r="P5" s="221"/>
      <c r="Q5" s="221"/>
    </row>
    <row r="6" spans="1:17" ht="43.5" customHeight="1">
      <c r="A6" s="221"/>
      <c r="C6" s="83" t="s">
        <v>8</v>
      </c>
      <c r="E6" s="124" t="s">
        <v>71</v>
      </c>
      <c r="G6" s="124" t="s">
        <v>72</v>
      </c>
      <c r="I6" s="83" t="s">
        <v>73</v>
      </c>
      <c r="K6" s="84" t="s">
        <v>8</v>
      </c>
      <c r="M6" s="84" t="s">
        <v>71</v>
      </c>
      <c r="O6" s="84" t="s">
        <v>72</v>
      </c>
      <c r="Q6" s="83" t="s">
        <v>73</v>
      </c>
    </row>
    <row r="7" spans="1:17" ht="23.25" hidden="1" customHeight="1">
      <c r="A7" s="85" t="s">
        <v>103</v>
      </c>
      <c r="B7" s="86"/>
      <c r="C7" s="86">
        <v>0</v>
      </c>
      <c r="D7" s="125">
        <v>0</v>
      </c>
      <c r="E7" s="86">
        <v>0</v>
      </c>
      <c r="F7" s="125">
        <v>0</v>
      </c>
      <c r="G7" s="126">
        <v>0</v>
      </c>
      <c r="H7" s="125"/>
      <c r="I7" s="127">
        <f>E7+G7</f>
        <v>0</v>
      </c>
      <c r="K7" s="160">
        <v>0</v>
      </c>
      <c r="L7" s="161">
        <v>99778820932</v>
      </c>
      <c r="M7" s="160">
        <v>0</v>
      </c>
      <c r="N7" s="87"/>
      <c r="O7" s="88">
        <v>0</v>
      </c>
      <c r="Q7" s="89">
        <f>M7+O7</f>
        <v>0</v>
      </c>
    </row>
    <row r="8" spans="1:17" ht="29.25" hidden="1" customHeight="1">
      <c r="A8" s="85" t="s">
        <v>104</v>
      </c>
      <c r="B8" s="86"/>
      <c r="C8" s="86">
        <v>0</v>
      </c>
      <c r="D8" s="82">
        <v>0</v>
      </c>
      <c r="E8" s="86">
        <v>0</v>
      </c>
      <c r="F8" s="82">
        <v>0</v>
      </c>
      <c r="G8" s="86">
        <v>0</v>
      </c>
      <c r="I8" s="89">
        <f t="shared" ref="I8" si="0">E8+G8</f>
        <v>0</v>
      </c>
      <c r="K8" s="89">
        <v>0</v>
      </c>
      <c r="L8" s="87"/>
      <c r="M8" s="86">
        <v>0</v>
      </c>
      <c r="N8" s="87"/>
      <c r="O8" s="90">
        <v>0</v>
      </c>
      <c r="Q8" s="89">
        <f t="shared" ref="Q8" si="1">M8+O8</f>
        <v>0</v>
      </c>
    </row>
    <row r="9" spans="1:17" ht="29.25" customHeight="1">
      <c r="A9" s="85" t="s">
        <v>105</v>
      </c>
      <c r="B9" s="86"/>
      <c r="C9" s="86">
        <v>4568999</v>
      </c>
      <c r="E9" s="86">
        <v>47533013809</v>
      </c>
      <c r="G9" s="126">
        <v>-44439417288</v>
      </c>
      <c r="I9" s="89">
        <f>E9+G9</f>
        <v>3093596521</v>
      </c>
      <c r="K9" s="86">
        <v>5204053</v>
      </c>
      <c r="L9" s="87"/>
      <c r="M9" s="160">
        <v>54246792226</v>
      </c>
      <c r="N9" s="87"/>
      <c r="O9" s="91">
        <v>-50609575405</v>
      </c>
      <c r="Q9" s="89">
        <f>M9+O9</f>
        <v>3637216821</v>
      </c>
    </row>
    <row r="10" spans="1:17" ht="29.25" hidden="1" customHeight="1">
      <c r="A10" s="85" t="s">
        <v>106</v>
      </c>
      <c r="B10" s="86"/>
      <c r="C10" s="86"/>
      <c r="E10" s="86"/>
      <c r="G10" s="162"/>
      <c r="I10" s="89">
        <f t="shared" ref="I10:I16" si="2">E10+G10</f>
        <v>0</v>
      </c>
      <c r="K10" s="86"/>
      <c r="L10" s="87"/>
      <c r="M10" s="160"/>
      <c r="N10" s="87"/>
      <c r="O10" s="91"/>
      <c r="Q10" s="89">
        <f t="shared" ref="Q10:Q36" si="3">M10+O10</f>
        <v>0</v>
      </c>
    </row>
    <row r="11" spans="1:17" ht="29.25" customHeight="1">
      <c r="A11" s="85" t="s">
        <v>107</v>
      </c>
      <c r="B11" s="86"/>
      <c r="C11" s="86">
        <v>301355</v>
      </c>
      <c r="E11" s="86">
        <v>10786895568</v>
      </c>
      <c r="G11" s="126">
        <v>-7998383874</v>
      </c>
      <c r="I11" s="89">
        <f>E11+G11</f>
        <v>2788511694</v>
      </c>
      <c r="K11" s="86">
        <v>432355</v>
      </c>
      <c r="L11" s="87"/>
      <c r="M11" s="160">
        <v>14372026643</v>
      </c>
      <c r="N11" s="87"/>
      <c r="O11" s="91">
        <v>-11469598169</v>
      </c>
      <c r="Q11" s="89">
        <f t="shared" si="3"/>
        <v>2902428474</v>
      </c>
    </row>
    <row r="12" spans="1:17" ht="29.25" customHeight="1">
      <c r="A12" s="85" t="s">
        <v>120</v>
      </c>
      <c r="B12" s="86"/>
      <c r="C12" s="86">
        <v>26410816</v>
      </c>
      <c r="E12" s="86">
        <v>74407821717</v>
      </c>
      <c r="G12" s="126">
        <v>-78515154545</v>
      </c>
      <c r="I12" s="91">
        <f>E12+G12</f>
        <v>-4107332828</v>
      </c>
      <c r="K12" s="86">
        <v>43208785</v>
      </c>
      <c r="L12" s="87"/>
      <c r="M12" s="160">
        <v>121452544061</v>
      </c>
      <c r="N12" s="87"/>
      <c r="O12" s="91">
        <v>-128452844137</v>
      </c>
      <c r="Q12" s="91">
        <f t="shared" si="3"/>
        <v>-7000300076</v>
      </c>
    </row>
    <row r="13" spans="1:17" ht="29.25" hidden="1" customHeight="1">
      <c r="A13" s="85" t="s">
        <v>121</v>
      </c>
      <c r="B13" s="86"/>
      <c r="C13" s="86"/>
      <c r="E13" s="86"/>
      <c r="G13" s="126"/>
      <c r="I13" s="89">
        <f t="shared" si="2"/>
        <v>0</v>
      </c>
      <c r="K13" s="86"/>
      <c r="L13" s="87"/>
      <c r="M13" s="160"/>
      <c r="N13" s="87"/>
      <c r="O13" s="91"/>
      <c r="Q13" s="89">
        <f t="shared" si="3"/>
        <v>0</v>
      </c>
    </row>
    <row r="14" spans="1:17" ht="29.25" customHeight="1">
      <c r="A14" s="85" t="s">
        <v>123</v>
      </c>
      <c r="B14" s="86"/>
      <c r="C14" s="86">
        <v>17192</v>
      </c>
      <c r="E14" s="86">
        <v>367107202</v>
      </c>
      <c r="G14" s="91">
        <v>-335051753</v>
      </c>
      <c r="I14" s="89">
        <f>E14+G14</f>
        <v>32055449</v>
      </c>
      <c r="K14" s="86">
        <v>803101</v>
      </c>
      <c r="L14" s="87"/>
      <c r="M14" s="160">
        <v>16899367584</v>
      </c>
      <c r="N14" s="87"/>
      <c r="O14" s="91">
        <v>-15502821560</v>
      </c>
      <c r="Q14" s="89">
        <f t="shared" si="3"/>
        <v>1396546024</v>
      </c>
    </row>
    <row r="15" spans="1:17" ht="29.25" hidden="1" customHeight="1">
      <c r="A15" s="85" t="s">
        <v>129</v>
      </c>
      <c r="C15" s="86"/>
      <c r="E15" s="163"/>
      <c r="G15" s="91"/>
      <c r="I15" s="89">
        <f t="shared" si="2"/>
        <v>0</v>
      </c>
      <c r="K15" s="86"/>
      <c r="L15" s="87"/>
      <c r="M15" s="160"/>
      <c r="N15" s="87"/>
      <c r="O15" s="91"/>
      <c r="Q15" s="89">
        <f t="shared" si="3"/>
        <v>0</v>
      </c>
    </row>
    <row r="16" spans="1:17" ht="29.25" hidden="1" customHeight="1">
      <c r="A16" s="85" t="s">
        <v>128</v>
      </c>
      <c r="C16" s="86"/>
      <c r="E16" s="163"/>
      <c r="G16" s="91"/>
      <c r="I16" s="89">
        <f t="shared" si="2"/>
        <v>0</v>
      </c>
      <c r="K16" s="86"/>
      <c r="L16" s="87"/>
      <c r="M16" s="160"/>
      <c r="N16" s="87"/>
      <c r="O16" s="91"/>
      <c r="Q16" s="89">
        <f t="shared" si="3"/>
        <v>0</v>
      </c>
    </row>
    <row r="17" spans="1:17" ht="29.25" customHeight="1">
      <c r="A17" s="85" t="s">
        <v>119</v>
      </c>
      <c r="C17" s="86">
        <v>108984</v>
      </c>
      <c r="E17" s="163">
        <v>2247606912</v>
      </c>
      <c r="G17" s="91">
        <v>-2025538904</v>
      </c>
      <c r="I17" s="89">
        <f t="shared" ref="I17:I29" si="4">E17+G17</f>
        <v>222068008</v>
      </c>
      <c r="K17" s="86">
        <v>1014981</v>
      </c>
      <c r="L17" s="87"/>
      <c r="M17" s="160">
        <v>21823716269</v>
      </c>
      <c r="N17" s="87"/>
      <c r="O17" s="91">
        <v>-18864085578</v>
      </c>
      <c r="Q17" s="89">
        <f t="shared" si="3"/>
        <v>2959630691</v>
      </c>
    </row>
    <row r="18" spans="1:17" ht="29.25" customHeight="1">
      <c r="A18" s="85" t="s">
        <v>103</v>
      </c>
      <c r="C18" s="86">
        <v>1995317</v>
      </c>
      <c r="E18" s="163">
        <v>32328511681</v>
      </c>
      <c r="G18" s="91">
        <v>-32092222377</v>
      </c>
      <c r="I18" s="86">
        <f t="shared" si="4"/>
        <v>236289304</v>
      </c>
      <c r="K18" s="86">
        <v>3537978</v>
      </c>
      <c r="L18" s="87"/>
      <c r="M18" s="160">
        <v>53444464286</v>
      </c>
      <c r="N18" s="87"/>
      <c r="O18" s="91">
        <v>-56906035278</v>
      </c>
      <c r="Q18" s="91">
        <f t="shared" si="3"/>
        <v>-3461570992</v>
      </c>
    </row>
    <row r="19" spans="1:17" ht="29.25" customHeight="1">
      <c r="A19" s="85" t="s">
        <v>134</v>
      </c>
      <c r="C19" s="86">
        <v>645634</v>
      </c>
      <c r="E19" s="163">
        <v>7783559732</v>
      </c>
      <c r="G19" s="91">
        <v>-4761955529</v>
      </c>
      <c r="I19" s="89">
        <f t="shared" si="4"/>
        <v>3021604203</v>
      </c>
      <c r="K19" s="86">
        <v>3332896</v>
      </c>
      <c r="L19" s="87"/>
      <c r="M19" s="160">
        <v>31968959172</v>
      </c>
      <c r="N19" s="87"/>
      <c r="O19" s="91">
        <v>-23134067932</v>
      </c>
      <c r="Q19" s="89">
        <f t="shared" si="3"/>
        <v>8834891240</v>
      </c>
    </row>
    <row r="20" spans="1:17" ht="29.25" customHeight="1">
      <c r="A20" s="85" t="s">
        <v>132</v>
      </c>
      <c r="C20" s="86">
        <v>182000</v>
      </c>
      <c r="E20" s="163">
        <v>3207512805</v>
      </c>
      <c r="G20" s="91">
        <v>-3203041647</v>
      </c>
      <c r="I20" s="89">
        <f t="shared" si="4"/>
        <v>4471158</v>
      </c>
      <c r="K20" s="86">
        <v>6078640</v>
      </c>
      <c r="L20" s="87"/>
      <c r="M20" s="160">
        <v>105004472610</v>
      </c>
      <c r="N20" s="87"/>
      <c r="O20" s="91">
        <v>-103899766534</v>
      </c>
      <c r="Q20" s="89">
        <f t="shared" si="3"/>
        <v>1104706076</v>
      </c>
    </row>
    <row r="21" spans="1:17" ht="29.25" customHeight="1">
      <c r="A21" s="85" t="s">
        <v>151</v>
      </c>
      <c r="C21" s="86">
        <v>0</v>
      </c>
      <c r="D21" s="148"/>
      <c r="E21" s="163">
        <v>0</v>
      </c>
      <c r="F21" s="148"/>
      <c r="G21" s="86">
        <v>0</v>
      </c>
      <c r="H21" s="148"/>
      <c r="I21" s="86">
        <f t="shared" si="4"/>
        <v>0</v>
      </c>
      <c r="K21" s="86">
        <v>20000</v>
      </c>
      <c r="L21" s="87"/>
      <c r="M21" s="160">
        <v>235457200</v>
      </c>
      <c r="N21" s="87"/>
      <c r="O21" s="91">
        <v>-238113365</v>
      </c>
      <c r="Q21" s="91">
        <f t="shared" si="3"/>
        <v>-2656165</v>
      </c>
    </row>
    <row r="22" spans="1:17" ht="29.25" customHeight="1">
      <c r="A22" s="85" t="s">
        <v>125</v>
      </c>
      <c r="C22" s="86">
        <v>0</v>
      </c>
      <c r="D22" s="148"/>
      <c r="E22" s="163">
        <v>0</v>
      </c>
      <c r="F22" s="148"/>
      <c r="G22" s="86">
        <v>0</v>
      </c>
      <c r="H22" s="148"/>
      <c r="I22" s="89">
        <f t="shared" si="4"/>
        <v>0</v>
      </c>
      <c r="K22" s="86">
        <v>1156410</v>
      </c>
      <c r="L22" s="87"/>
      <c r="M22" s="160">
        <v>10308665296</v>
      </c>
      <c r="N22" s="87"/>
      <c r="O22" s="91">
        <v>-10143643204</v>
      </c>
      <c r="Q22" s="89">
        <f t="shared" si="3"/>
        <v>165022092</v>
      </c>
    </row>
    <row r="23" spans="1:17" ht="29.25" customHeight="1">
      <c r="A23" s="85" t="s">
        <v>152</v>
      </c>
      <c r="C23" s="86">
        <v>4867440</v>
      </c>
      <c r="E23" s="163">
        <v>25290207787</v>
      </c>
      <c r="G23" s="91">
        <v>-24632054915</v>
      </c>
      <c r="I23" s="86">
        <f t="shared" si="4"/>
        <v>658152872</v>
      </c>
      <c r="K23" s="86">
        <v>7187958</v>
      </c>
      <c r="L23" s="87"/>
      <c r="M23" s="160">
        <v>35864082296</v>
      </c>
      <c r="N23" s="87"/>
      <c r="O23" s="91">
        <v>-36375214938</v>
      </c>
      <c r="Q23" s="91">
        <f t="shared" si="3"/>
        <v>-511132642</v>
      </c>
    </row>
    <row r="24" spans="1:17" ht="29.25" customHeight="1">
      <c r="A24" s="85" t="s">
        <v>133</v>
      </c>
      <c r="C24" s="86">
        <v>1000000</v>
      </c>
      <c r="E24" s="163">
        <v>2356641258</v>
      </c>
      <c r="G24" s="91">
        <v>-2377087914</v>
      </c>
      <c r="I24" s="123">
        <f t="shared" si="4"/>
        <v>-20446656</v>
      </c>
      <c r="K24" s="86">
        <v>10386375</v>
      </c>
      <c r="L24" s="87"/>
      <c r="M24" s="160">
        <v>27145147106</v>
      </c>
      <c r="N24" s="87"/>
      <c r="O24" s="91">
        <v>-24689326468</v>
      </c>
      <c r="Q24" s="89">
        <f t="shared" si="3"/>
        <v>2455820638</v>
      </c>
    </row>
    <row r="25" spans="1:17" ht="29.25" customHeight="1">
      <c r="A25" s="85" t="s">
        <v>135</v>
      </c>
      <c r="C25" s="86">
        <v>7706821</v>
      </c>
      <c r="E25" s="86">
        <v>7050621757</v>
      </c>
      <c r="G25" s="91">
        <v>-7142528951</v>
      </c>
      <c r="I25" s="123">
        <f t="shared" si="4"/>
        <v>-91907194</v>
      </c>
      <c r="K25" s="86">
        <v>8006821</v>
      </c>
      <c r="L25" s="87"/>
      <c r="M25" s="160">
        <v>7337288568</v>
      </c>
      <c r="N25" s="87"/>
      <c r="O25" s="91">
        <v>-7420563007</v>
      </c>
      <c r="Q25" s="123">
        <f t="shared" si="3"/>
        <v>-83274439</v>
      </c>
    </row>
    <row r="26" spans="1:17" ht="29.25" customHeight="1">
      <c r="A26" s="85" t="s">
        <v>153</v>
      </c>
      <c r="C26" s="86">
        <v>2818393</v>
      </c>
      <c r="E26" s="163">
        <v>24147828942</v>
      </c>
      <c r="G26" s="91">
        <v>-23311959992</v>
      </c>
      <c r="I26" s="86">
        <f t="shared" si="4"/>
        <v>835868950</v>
      </c>
      <c r="K26" s="86">
        <v>5418393</v>
      </c>
      <c r="L26" s="87"/>
      <c r="M26" s="160">
        <v>43548692073</v>
      </c>
      <c r="N26" s="87"/>
      <c r="O26" s="91">
        <v>-44428063814</v>
      </c>
      <c r="Q26" s="91">
        <f t="shared" si="3"/>
        <v>-879371741</v>
      </c>
    </row>
    <row r="27" spans="1:17" ht="29.25" customHeight="1">
      <c r="A27" s="85" t="s">
        <v>137</v>
      </c>
      <c r="C27" s="86">
        <v>0</v>
      </c>
      <c r="E27" s="163">
        <v>0</v>
      </c>
      <c r="G27" s="91">
        <v>0</v>
      </c>
      <c r="I27" s="89">
        <f t="shared" si="4"/>
        <v>0</v>
      </c>
      <c r="K27" s="86">
        <v>7060021</v>
      </c>
      <c r="L27" s="87"/>
      <c r="M27" s="160">
        <v>14743187439</v>
      </c>
      <c r="N27" s="87"/>
      <c r="O27" s="91">
        <v>-14305122855</v>
      </c>
      <c r="Q27" s="89">
        <f t="shared" si="3"/>
        <v>438064584</v>
      </c>
    </row>
    <row r="28" spans="1:17" ht="29.25" customHeight="1">
      <c r="A28" s="85" t="s">
        <v>154</v>
      </c>
      <c r="C28" s="86">
        <v>1312295</v>
      </c>
      <c r="E28" s="163">
        <v>10698918667</v>
      </c>
      <c r="G28" s="91">
        <v>-7632619042</v>
      </c>
      <c r="I28" s="89">
        <f t="shared" si="4"/>
        <v>3066299625</v>
      </c>
      <c r="K28" s="86">
        <v>4707247</v>
      </c>
      <c r="L28" s="87"/>
      <c r="M28" s="160">
        <v>32262094092</v>
      </c>
      <c r="N28" s="87"/>
      <c r="O28" s="91">
        <v>-26163901412</v>
      </c>
      <c r="Q28" s="89">
        <f t="shared" si="3"/>
        <v>6098192680</v>
      </c>
    </row>
    <row r="29" spans="1:17" ht="29.25" customHeight="1">
      <c r="A29" s="85" t="s">
        <v>124</v>
      </c>
      <c r="C29" s="86">
        <v>1361874</v>
      </c>
      <c r="E29" s="163">
        <v>6782010095</v>
      </c>
      <c r="G29" s="91">
        <v>-7957142720</v>
      </c>
      <c r="I29" s="91">
        <f t="shared" si="4"/>
        <v>-1175132625</v>
      </c>
      <c r="K29" s="86">
        <v>1914124</v>
      </c>
      <c r="L29" s="87"/>
      <c r="M29" s="160">
        <v>9716687874</v>
      </c>
      <c r="N29" s="87"/>
      <c r="O29" s="91">
        <v>-11182997197</v>
      </c>
      <c r="Q29" s="91">
        <f t="shared" si="3"/>
        <v>-1466309323</v>
      </c>
    </row>
    <row r="30" spans="1:17" ht="29.25" customHeight="1">
      <c r="A30" s="85" t="s">
        <v>122</v>
      </c>
      <c r="C30" s="86">
        <v>0</v>
      </c>
      <c r="D30" s="148"/>
      <c r="E30" s="163">
        <v>0</v>
      </c>
      <c r="F30" s="148"/>
      <c r="G30" s="86">
        <v>0</v>
      </c>
      <c r="H30" s="148"/>
      <c r="I30" s="86">
        <f t="shared" ref="I30:I36" si="5">E30+G30</f>
        <v>0</v>
      </c>
      <c r="K30" s="86">
        <v>1000000</v>
      </c>
      <c r="L30" s="87"/>
      <c r="M30" s="160">
        <v>2857737602</v>
      </c>
      <c r="N30" s="87"/>
      <c r="O30" s="91">
        <v>-2935134660</v>
      </c>
      <c r="Q30" s="91">
        <f t="shared" si="3"/>
        <v>-77397058</v>
      </c>
    </row>
    <row r="31" spans="1:17" ht="29.25" customHeight="1">
      <c r="A31" s="85" t="s">
        <v>130</v>
      </c>
      <c r="C31" s="86">
        <v>0</v>
      </c>
      <c r="D31" s="148"/>
      <c r="E31" s="163">
        <v>0</v>
      </c>
      <c r="F31" s="148"/>
      <c r="G31" s="86">
        <v>0</v>
      </c>
      <c r="H31" s="148"/>
      <c r="I31" s="86">
        <f t="shared" si="5"/>
        <v>0</v>
      </c>
      <c r="K31" s="86">
        <v>326168</v>
      </c>
      <c r="L31" s="87"/>
      <c r="M31" s="160">
        <v>20711773222</v>
      </c>
      <c r="N31" s="87"/>
      <c r="O31" s="91">
        <v>-21043857673</v>
      </c>
      <c r="Q31" s="91">
        <f t="shared" si="3"/>
        <v>-332084451</v>
      </c>
    </row>
    <row r="32" spans="1:17" ht="29.25" customHeight="1">
      <c r="A32" s="85" t="s">
        <v>131</v>
      </c>
      <c r="C32" s="86">
        <v>0</v>
      </c>
      <c r="D32" s="148"/>
      <c r="E32" s="163">
        <v>0</v>
      </c>
      <c r="F32" s="148"/>
      <c r="G32" s="86">
        <v>0</v>
      </c>
      <c r="H32" s="148"/>
      <c r="I32" s="86">
        <f t="shared" si="5"/>
        <v>0</v>
      </c>
      <c r="K32" s="86">
        <v>299559</v>
      </c>
      <c r="L32" s="87"/>
      <c r="M32" s="160">
        <v>19206030276</v>
      </c>
      <c r="N32" s="87"/>
      <c r="O32" s="91">
        <v>-19394719790</v>
      </c>
      <c r="Q32" s="91">
        <f t="shared" si="3"/>
        <v>-188689514</v>
      </c>
    </row>
    <row r="33" spans="1:18" ht="29.25" customHeight="1">
      <c r="A33" s="147" t="s">
        <v>126</v>
      </c>
      <c r="C33" s="86">
        <v>1218</v>
      </c>
      <c r="E33" s="163">
        <v>30653978364</v>
      </c>
      <c r="G33" s="91">
        <v>-29991978399</v>
      </c>
      <c r="I33" s="86">
        <f t="shared" si="5"/>
        <v>661999965</v>
      </c>
      <c r="K33" s="86">
        <v>1218</v>
      </c>
      <c r="L33" s="87"/>
      <c r="M33" s="160">
        <v>30653978364</v>
      </c>
      <c r="N33" s="87"/>
      <c r="O33" s="91">
        <v>-29991978399</v>
      </c>
      <c r="Q33" s="89">
        <f t="shared" si="3"/>
        <v>661999965</v>
      </c>
    </row>
    <row r="34" spans="1:18" ht="29.25" hidden="1" customHeight="1">
      <c r="A34" s="85" t="s">
        <v>127</v>
      </c>
      <c r="C34" s="86"/>
      <c r="E34" s="163"/>
      <c r="G34" s="91"/>
      <c r="I34" s="91">
        <f t="shared" si="5"/>
        <v>0</v>
      </c>
      <c r="K34" s="86">
        <f t="shared" ref="K34" si="6">C34</f>
        <v>0</v>
      </c>
      <c r="L34" s="87"/>
      <c r="M34" s="160">
        <f t="shared" ref="M34" si="7">E34</f>
        <v>0</v>
      </c>
      <c r="N34" s="87"/>
      <c r="O34" s="91">
        <f t="shared" ref="O34" si="8">G34</f>
        <v>0</v>
      </c>
      <c r="Q34" s="89">
        <f t="shared" si="3"/>
        <v>0</v>
      </c>
    </row>
    <row r="35" spans="1:18" ht="29.25" customHeight="1">
      <c r="A35" s="85" t="s">
        <v>162</v>
      </c>
      <c r="C35" s="86">
        <v>2000000</v>
      </c>
      <c r="E35" s="163">
        <v>5604133618</v>
      </c>
      <c r="G35" s="91">
        <v>-5125618353</v>
      </c>
      <c r="I35" s="86">
        <f t="shared" si="5"/>
        <v>478515265</v>
      </c>
      <c r="K35" s="86">
        <v>2000000</v>
      </c>
      <c r="L35" s="87"/>
      <c r="M35" s="160">
        <v>5604133618</v>
      </c>
      <c r="N35" s="87"/>
      <c r="O35" s="91">
        <v>-5125618353</v>
      </c>
      <c r="Q35" s="89">
        <f t="shared" si="3"/>
        <v>478515265</v>
      </c>
    </row>
    <row r="36" spans="1:18" ht="29.25" customHeight="1">
      <c r="A36" s="85" t="s">
        <v>163</v>
      </c>
      <c r="C36" s="86">
        <v>1071600</v>
      </c>
      <c r="E36" s="163">
        <v>3657304333</v>
      </c>
      <c r="G36" s="91">
        <v>-3753721308</v>
      </c>
      <c r="I36" s="91">
        <f t="shared" si="5"/>
        <v>-96416975</v>
      </c>
      <c r="K36" s="86">
        <v>1071600</v>
      </c>
      <c r="L36" s="87"/>
      <c r="M36" s="160">
        <v>3657304333</v>
      </c>
      <c r="N36" s="87"/>
      <c r="O36" s="91">
        <v>-3753721308</v>
      </c>
      <c r="Q36" s="89">
        <f t="shared" si="3"/>
        <v>-96416975</v>
      </c>
    </row>
    <row r="37" spans="1:18" ht="30" customHeight="1" thickBot="1">
      <c r="A37" s="52" t="s">
        <v>14</v>
      </c>
      <c r="C37" s="57">
        <f>SUM(C7:C36)</f>
        <v>56369938</v>
      </c>
      <c r="E37" s="92">
        <f>SUM(E7:E36)</f>
        <v>294903674247</v>
      </c>
      <c r="G37" s="93">
        <f>SUM(G7:G36)</f>
        <v>-285295477511</v>
      </c>
      <c r="I37" s="109">
        <f>SUM(I7:I36)</f>
        <v>9608196736</v>
      </c>
      <c r="K37" s="57">
        <f>SUM(K9:K36)</f>
        <v>114168683</v>
      </c>
      <c r="L37" s="87"/>
      <c r="M37" s="57">
        <f>SUM(M9:M36)</f>
        <v>683064602210</v>
      </c>
      <c r="N37" s="87"/>
      <c r="O37" s="94">
        <f>SUM(O9:O36)</f>
        <v>-666030771036</v>
      </c>
      <c r="Q37" s="109">
        <f>SUM(Q7:Q36)</f>
        <v>17033831174</v>
      </c>
    </row>
    <row r="38" spans="1:18" ht="30" customHeight="1" thickTop="1">
      <c r="Q38" s="82"/>
      <c r="R38" s="82"/>
    </row>
  </sheetData>
  <autoFilter ref="A1:A38" xr:uid="{8232CAA1-4421-49AA-9A24-612D3499598C}"/>
  <mergeCells count="7">
    <mergeCell ref="A1:Q1"/>
    <mergeCell ref="A2:Q2"/>
    <mergeCell ref="A3:Q3"/>
    <mergeCell ref="A4:Q4"/>
    <mergeCell ref="A5:A6"/>
    <mergeCell ref="C5:I5"/>
    <mergeCell ref="K5:Q5"/>
  </mergeCells>
  <pageMargins left="0.7" right="0.7" top="0.75" bottom="0.75" header="0.3" footer="0.3"/>
  <pageSetup scale="70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/>
    <pageSetUpPr fitToPage="1"/>
  </sheetPr>
  <dimension ref="A1:X16"/>
  <sheetViews>
    <sheetView rightToLeft="1" view="pageBreakPreview" zoomScaleNormal="100" zoomScaleSheetLayoutView="100" workbookViewId="0">
      <selection activeCell="X9" sqref="X9"/>
    </sheetView>
  </sheetViews>
  <sheetFormatPr defaultRowHeight="30" customHeight="1"/>
  <cols>
    <col min="1" max="1" width="28.5703125" style="3" customWidth="1"/>
    <col min="2" max="2" width="1.28515625" style="3" customWidth="1"/>
    <col min="3" max="3" width="15.85546875" style="3" customWidth="1"/>
    <col min="4" max="4" width="1.28515625" style="3" customWidth="1"/>
    <col min="5" max="5" width="16.28515625" style="35" customWidth="1"/>
    <col min="6" max="6" width="1.28515625" style="3" customWidth="1"/>
    <col min="7" max="7" width="13" style="3" customWidth="1"/>
    <col min="8" max="8" width="1.28515625" style="3" customWidth="1"/>
    <col min="9" max="9" width="18.140625" style="3" customWidth="1"/>
    <col min="10" max="10" width="1.28515625" style="3" customWidth="1"/>
    <col min="11" max="12" width="18.140625" style="3" customWidth="1"/>
    <col min="13" max="13" width="1.28515625" style="3" customWidth="1"/>
    <col min="14" max="15" width="13.42578125" style="3" customWidth="1"/>
    <col min="16" max="16" width="1.28515625" style="3" customWidth="1"/>
    <col min="17" max="17" width="15.5703125" style="3" customWidth="1"/>
    <col min="18" max="18" width="1.28515625" style="3" customWidth="1"/>
    <col min="19" max="19" width="15.5703125" style="3" customWidth="1"/>
    <col min="20" max="20" width="1.28515625" style="3" customWidth="1"/>
    <col min="21" max="21" width="16.5703125" style="23" customWidth="1"/>
    <col min="22" max="22" width="13.5703125" style="12" bestFit="1" customWidth="1"/>
    <col min="23" max="23" width="14.85546875" style="12" customWidth="1"/>
    <col min="24" max="24" width="11" style="12" bestFit="1" customWidth="1"/>
    <col min="25" max="16384" width="9.140625" style="12"/>
  </cols>
  <sheetData>
    <row r="1" spans="1:24" ht="30" customHeight="1">
      <c r="A1" s="180" t="s">
        <v>100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</row>
    <row r="2" spans="1:24" ht="30" customHeight="1">
      <c r="A2" s="180" t="s">
        <v>86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</row>
    <row r="3" spans="1:24" ht="30" customHeight="1">
      <c r="A3" s="180" t="s">
        <v>98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</row>
    <row r="4" spans="1:24" ht="30" customHeight="1">
      <c r="A4" s="222" t="s">
        <v>74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</row>
    <row r="5" spans="1:24" ht="30" customHeight="1">
      <c r="C5" s="190" t="s">
        <v>48</v>
      </c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U5" s="43" t="s">
        <v>49</v>
      </c>
    </row>
    <row r="6" spans="1:24" ht="42">
      <c r="A6" s="44" t="s">
        <v>75</v>
      </c>
      <c r="C6" s="11" t="s">
        <v>19</v>
      </c>
      <c r="D6" s="4"/>
      <c r="E6" s="45" t="s">
        <v>8</v>
      </c>
      <c r="F6" s="4"/>
      <c r="G6" s="11" t="s">
        <v>18</v>
      </c>
      <c r="H6" s="4"/>
      <c r="I6" s="11" t="s">
        <v>76</v>
      </c>
      <c r="J6" s="4"/>
      <c r="K6" s="11" t="s">
        <v>77</v>
      </c>
      <c r="L6" s="46" t="s">
        <v>94</v>
      </c>
      <c r="M6" s="4"/>
      <c r="N6" s="11" t="s">
        <v>78</v>
      </c>
      <c r="O6" s="47" t="s">
        <v>95</v>
      </c>
      <c r="P6" s="4"/>
      <c r="Q6" s="11" t="s">
        <v>79</v>
      </c>
      <c r="R6" s="4"/>
      <c r="S6" s="11" t="s">
        <v>80</v>
      </c>
      <c r="U6" s="48" t="s">
        <v>80</v>
      </c>
    </row>
    <row r="7" spans="1:24" ht="24" customHeight="1">
      <c r="A7" s="49"/>
      <c r="C7" s="50"/>
      <c r="D7" s="50"/>
      <c r="E7" s="51">
        <v>0</v>
      </c>
      <c r="F7" s="52"/>
      <c r="G7" s="53">
        <v>0</v>
      </c>
      <c r="H7" s="52">
        <v>0</v>
      </c>
      <c r="I7" s="53">
        <v>0</v>
      </c>
      <c r="J7" s="52">
        <v>0</v>
      </c>
      <c r="K7" s="53">
        <v>0</v>
      </c>
      <c r="L7" s="53">
        <v>0</v>
      </c>
      <c r="M7" s="52">
        <v>0</v>
      </c>
      <c r="N7" s="53">
        <v>0</v>
      </c>
      <c r="O7" s="53">
        <v>0</v>
      </c>
      <c r="P7" s="52">
        <v>0</v>
      </c>
      <c r="Q7" s="53">
        <v>0</v>
      </c>
      <c r="R7" s="52">
        <v>0</v>
      </c>
      <c r="S7" s="53">
        <v>0</v>
      </c>
      <c r="U7" s="54"/>
    </row>
    <row r="8" spans="1:24" ht="30.75" customHeight="1">
      <c r="A8" s="49"/>
      <c r="C8" s="55"/>
      <c r="D8" s="50"/>
      <c r="E8" s="51">
        <v>0</v>
      </c>
      <c r="F8" s="52"/>
      <c r="G8" s="53">
        <v>0</v>
      </c>
      <c r="H8" s="52">
        <v>0</v>
      </c>
      <c r="I8" s="53">
        <v>0</v>
      </c>
      <c r="J8" s="52">
        <v>0</v>
      </c>
      <c r="K8" s="53">
        <v>0</v>
      </c>
      <c r="L8" s="53">
        <v>0</v>
      </c>
      <c r="M8" s="52">
        <v>0</v>
      </c>
      <c r="N8" s="53">
        <v>0</v>
      </c>
      <c r="O8" s="53">
        <v>0</v>
      </c>
      <c r="P8" s="52">
        <v>0</v>
      </c>
      <c r="Q8" s="53">
        <v>0</v>
      </c>
      <c r="R8" s="52">
        <v>0</v>
      </c>
      <c r="S8" s="53">
        <v>0</v>
      </c>
      <c r="U8" s="54"/>
      <c r="V8" s="42"/>
      <c r="W8" s="39"/>
    </row>
    <row r="9" spans="1:24" ht="27.75" customHeight="1">
      <c r="A9" s="49"/>
      <c r="C9" s="55"/>
      <c r="D9" s="50"/>
      <c r="E9" s="51">
        <v>0</v>
      </c>
      <c r="F9" s="52"/>
      <c r="G9" s="53">
        <v>0</v>
      </c>
      <c r="H9" s="52">
        <v>0</v>
      </c>
      <c r="I9" s="53">
        <v>0</v>
      </c>
      <c r="J9" s="52">
        <v>0</v>
      </c>
      <c r="K9" s="53">
        <v>0</v>
      </c>
      <c r="L9" s="53">
        <v>0</v>
      </c>
      <c r="M9" s="52">
        <v>0</v>
      </c>
      <c r="N9" s="53">
        <v>0</v>
      </c>
      <c r="O9" s="53">
        <v>0</v>
      </c>
      <c r="P9" s="52">
        <v>0</v>
      </c>
      <c r="Q9" s="53">
        <v>0</v>
      </c>
      <c r="R9" s="52">
        <v>0</v>
      </c>
      <c r="S9" s="53">
        <v>0</v>
      </c>
      <c r="U9" s="54"/>
    </row>
    <row r="10" spans="1:24" ht="30" customHeight="1">
      <c r="A10" s="49"/>
      <c r="C10" s="50"/>
      <c r="D10" s="50"/>
      <c r="E10" s="52">
        <v>0</v>
      </c>
      <c r="F10" s="52"/>
      <c r="G10" s="52">
        <v>0</v>
      </c>
      <c r="H10" s="52"/>
      <c r="I10" s="52">
        <f>E10*G10</f>
        <v>0</v>
      </c>
      <c r="J10" s="52"/>
      <c r="K10" s="52">
        <v>0</v>
      </c>
      <c r="L10" s="52">
        <v>0</v>
      </c>
      <c r="M10" s="52"/>
      <c r="N10" s="52">
        <f>I10*0.000255</f>
        <v>0</v>
      </c>
      <c r="O10" s="52">
        <v>0</v>
      </c>
      <c r="P10" s="52"/>
      <c r="Q10" s="52">
        <v>0</v>
      </c>
      <c r="R10" s="52"/>
      <c r="S10" s="56">
        <v>0</v>
      </c>
      <c r="U10" s="54"/>
      <c r="V10" s="25"/>
      <c r="W10" s="25"/>
      <c r="X10" s="25"/>
    </row>
    <row r="11" spans="1:24" ht="30" customHeight="1">
      <c r="A11" s="49"/>
      <c r="C11" s="50"/>
      <c r="D11" s="50"/>
      <c r="E11" s="52">
        <v>0</v>
      </c>
      <c r="F11" s="52"/>
      <c r="G11" s="52">
        <v>0</v>
      </c>
      <c r="H11" s="52"/>
      <c r="I11" s="52">
        <v>0</v>
      </c>
      <c r="J11" s="52"/>
      <c r="K11" s="52">
        <v>0</v>
      </c>
      <c r="L11" s="52">
        <v>0</v>
      </c>
      <c r="M11" s="52"/>
      <c r="N11" s="52">
        <v>0</v>
      </c>
      <c r="O11" s="52">
        <v>0</v>
      </c>
      <c r="P11" s="52"/>
      <c r="Q11" s="52">
        <v>0</v>
      </c>
      <c r="R11" s="52"/>
      <c r="S11" s="56">
        <v>0</v>
      </c>
      <c r="U11" s="54"/>
      <c r="V11" s="25"/>
      <c r="W11" s="25"/>
      <c r="X11" s="25"/>
    </row>
    <row r="12" spans="1:24" ht="30" customHeight="1">
      <c r="A12" s="49"/>
      <c r="C12" s="50"/>
      <c r="D12" s="50"/>
      <c r="E12" s="52">
        <v>0</v>
      </c>
      <c r="F12" s="52"/>
      <c r="G12" s="52">
        <v>0</v>
      </c>
      <c r="H12" s="52"/>
      <c r="I12" s="52">
        <f>E12*G12</f>
        <v>0</v>
      </c>
      <c r="J12" s="52"/>
      <c r="K12" s="52">
        <v>0</v>
      </c>
      <c r="L12" s="52">
        <v>0</v>
      </c>
      <c r="M12" s="52"/>
      <c r="N12" s="52">
        <f t="shared" ref="N12" si="0">I12*0.000255</f>
        <v>0</v>
      </c>
      <c r="O12" s="52">
        <v>0</v>
      </c>
      <c r="P12" s="52"/>
      <c r="Q12" s="52">
        <v>0</v>
      </c>
      <c r="R12" s="52"/>
      <c r="S12" s="56">
        <v>0</v>
      </c>
      <c r="U12" s="54"/>
      <c r="V12" s="25"/>
      <c r="X12" s="25"/>
    </row>
    <row r="13" spans="1:24" s="60" customFormat="1" ht="30" customHeight="1" thickBot="1">
      <c r="A13" s="14" t="s">
        <v>14</v>
      </c>
      <c r="B13" s="14"/>
      <c r="C13" s="38"/>
      <c r="D13" s="14"/>
      <c r="E13" s="57">
        <f>SUM(E7:E12)</f>
        <v>0</v>
      </c>
      <c r="F13" s="14"/>
      <c r="G13" s="58"/>
      <c r="H13" s="14"/>
      <c r="I13" s="19">
        <f>SUM(I7:I12)</f>
        <v>0</v>
      </c>
      <c r="J13" s="14"/>
      <c r="K13" s="19">
        <f>SUM(K7:K12)</f>
        <v>0</v>
      </c>
      <c r="L13" s="38"/>
      <c r="M13" s="14"/>
      <c r="N13" s="19">
        <f>SUM(N7:N12)</f>
        <v>0</v>
      </c>
      <c r="O13" s="58"/>
      <c r="P13" s="14"/>
      <c r="Q13" s="19">
        <f>SUM(Q7:Q12)</f>
        <v>0</v>
      </c>
      <c r="R13" s="14"/>
      <c r="S13" s="24">
        <f>SUM(S7:S12)</f>
        <v>0</v>
      </c>
      <c r="T13" s="14"/>
      <c r="U13" s="59">
        <f>SUM(U7:U12)</f>
        <v>0</v>
      </c>
    </row>
    <row r="14" spans="1:24" ht="30" customHeight="1" thickTop="1">
      <c r="V14" s="61"/>
    </row>
    <row r="15" spans="1:24" ht="30" customHeight="1">
      <c r="S15" s="7"/>
    </row>
    <row r="16" spans="1:24" ht="30" customHeight="1">
      <c r="Q16" s="52"/>
      <c r="S16" s="7"/>
    </row>
  </sheetData>
  <autoFilter ref="A1:A14" xr:uid="{00000000-0001-0000-1300-000000000000}"/>
  <mergeCells count="5">
    <mergeCell ref="A1:U1"/>
    <mergeCell ref="A2:U2"/>
    <mergeCell ref="A3:U3"/>
    <mergeCell ref="A4:U4"/>
    <mergeCell ref="C5:S5"/>
  </mergeCells>
  <phoneticPr fontId="12" type="noConversion"/>
  <pageMargins left="0.39" right="0.39" top="0.39" bottom="0.39" header="0" footer="0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صورت وضعیت</vt:lpstr>
      <vt:lpstr>سهام</vt:lpstr>
      <vt:lpstr>اوراق مشتقه</vt:lpstr>
      <vt:lpstr>تعدیل قیمت</vt:lpstr>
      <vt:lpstr>سپرده</vt:lpstr>
      <vt:lpstr>سود سپرده بانکی</vt:lpstr>
      <vt:lpstr>درآمد</vt:lpstr>
      <vt:lpstr>درآمد سرمایه گذاری در سهام</vt:lpstr>
      <vt:lpstr>درآمد سپرده بانکی</vt:lpstr>
      <vt:lpstr>سایر درآمدها</vt:lpstr>
      <vt:lpstr>درآمد سود سهام</vt:lpstr>
      <vt:lpstr>درآمد ناشی از تغییر قیمت اوراق</vt:lpstr>
      <vt:lpstr>درآمد ناشی از فروش  </vt:lpstr>
      <vt:lpstr>درآمد اعمال اختیار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  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KarAmooz</dc:creator>
  <dc:description/>
  <cp:lastModifiedBy>KarAmooz</cp:lastModifiedBy>
  <cp:lastPrinted>2026-07-28T08:06:47Z</cp:lastPrinted>
  <dcterms:created xsi:type="dcterms:W3CDTF">2025-08-26T14:40:41Z</dcterms:created>
  <dcterms:modified xsi:type="dcterms:W3CDTF">2026-08-26T12:03:32Z</dcterms:modified>
</cp:coreProperties>
</file>