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official\صندوق\Bakhshi Sanaye Surena\رویین\گزارشات قانونی و عملکرد\صورت وضعیت پرتفوی\1405\14050631\"/>
    </mc:Choice>
  </mc:AlternateContent>
  <xr:revisionPtr revIDLastSave="0" documentId="13_ncr:1_{AE3E3A89-0FA0-4FB8-A6FC-6CA2D55613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سپرده" sheetId="7" r:id="rId3"/>
    <sheet name="درآمد" sheetId="8" r:id="rId4"/>
    <sheet name="درآمد سرمایه گذاری در سهام" sheetId="9" r:id="rId5"/>
    <sheet name="درآمد سپرده بانکی" sheetId="13" r:id="rId6"/>
    <sheet name="سایر درآمدها" sheetId="14" r:id="rId7"/>
    <sheet name="درآمد سود سهام" sheetId="15" r:id="rId8"/>
    <sheet name="سود سپرده بانکی" sheetId="18" r:id="rId9"/>
    <sheet name="درآمد ناشی از فروش" sheetId="19" r:id="rId10"/>
    <sheet name="درآمد ناشی از تغییر قیمت اوراق" sheetId="21" r:id="rId11"/>
  </sheets>
  <definedNames>
    <definedName name="_xlnm.Print_Area" localSheetId="3">درآمد!$A$1:$K$11</definedName>
    <definedName name="_xlnm.Print_Area" localSheetId="5">'درآمد سپرده بانکی'!$A$1:$K$12</definedName>
    <definedName name="_xlnm.Print_Area" localSheetId="4">'درآمد سرمایه گذاری در سهام'!$A$1:$X$56</definedName>
    <definedName name="_xlnm.Print_Area" localSheetId="7">'درآمد سود سهام'!$A$1:$T$21</definedName>
    <definedName name="_xlnm.Print_Area" localSheetId="10">'درآمد ناشی از تغییر قیمت اوراق'!$A$1:$R$37</definedName>
    <definedName name="_xlnm.Print_Area" localSheetId="9">'درآمد ناشی از فروش'!$A$1:$S$54</definedName>
    <definedName name="_xlnm.Print_Area" localSheetId="6">'سایر درآمدها'!$A$1:$G$11</definedName>
    <definedName name="_xlnm.Print_Area" localSheetId="2">سپرده!$A$1:$M$13</definedName>
    <definedName name="_xlnm.Print_Area" localSheetId="1">سهام!$A$1:$AC$41</definedName>
    <definedName name="_xlnm.Print_Area" localSheetId="8">'سود سپرده بانکی'!$A$1:$N$12</definedName>
    <definedName name="_xlnm.Print_Area" localSheetId="0">'صورت وضعیت'!$A$1:$C$6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13" l="1"/>
  <c r="J10" i="8"/>
  <c r="J9" i="8"/>
  <c r="F8" i="8"/>
  <c r="U10" i="9"/>
  <c r="U11" i="9"/>
  <c r="U12" i="9"/>
  <c r="U13" i="9"/>
  <c r="U14" i="9"/>
  <c r="U15" i="9"/>
  <c r="U16" i="9"/>
  <c r="U17" i="9"/>
  <c r="U18" i="9"/>
  <c r="U19" i="9"/>
  <c r="U20" i="9"/>
  <c r="U21" i="9"/>
  <c r="U22" i="9"/>
  <c r="U23" i="9"/>
  <c r="U24" i="9"/>
  <c r="U25" i="9"/>
  <c r="U26" i="9"/>
  <c r="U27" i="9"/>
  <c r="U28" i="9"/>
  <c r="U29" i="9"/>
  <c r="U30" i="9"/>
  <c r="U31" i="9"/>
  <c r="U32" i="9"/>
  <c r="U33" i="9"/>
  <c r="U34" i="9"/>
  <c r="U35" i="9"/>
  <c r="U36" i="9"/>
  <c r="U37" i="9"/>
  <c r="U38" i="9"/>
  <c r="U39" i="9"/>
  <c r="U40" i="9"/>
  <c r="U41" i="9"/>
  <c r="U42" i="9"/>
  <c r="U43" i="9"/>
  <c r="U44" i="9"/>
  <c r="U45" i="9"/>
  <c r="U46" i="9"/>
  <c r="U47" i="9"/>
  <c r="U48" i="9"/>
  <c r="U49" i="9"/>
  <c r="U50" i="9"/>
  <c r="U51" i="9"/>
  <c r="U52" i="9"/>
  <c r="U53" i="9"/>
  <c r="U54" i="9"/>
  <c r="U55" i="9"/>
  <c r="U9" i="9"/>
  <c r="U56" i="9"/>
  <c r="Q37" i="21"/>
  <c r="Q9" i="21"/>
  <c r="Q10" i="21"/>
  <c r="Q11" i="21"/>
  <c r="Q12" i="21"/>
  <c r="Q13" i="21"/>
  <c r="Q14" i="21"/>
  <c r="Q15" i="21"/>
  <c r="Q16" i="21"/>
  <c r="Q17" i="21"/>
  <c r="Q18" i="21"/>
  <c r="Q19" i="21"/>
  <c r="Q20" i="21"/>
  <c r="Q21" i="21"/>
  <c r="Q22" i="21"/>
  <c r="Q23" i="21"/>
  <c r="Q24" i="21"/>
  <c r="Q25" i="21"/>
  <c r="Q26" i="21"/>
  <c r="Q27" i="21"/>
  <c r="Q28" i="21"/>
  <c r="Q29" i="21"/>
  <c r="Q30" i="21"/>
  <c r="Q31" i="21"/>
  <c r="Q32" i="21"/>
  <c r="Q33" i="21"/>
  <c r="Q34" i="21"/>
  <c r="Q35" i="21"/>
  <c r="Q36" i="21"/>
  <c r="Q8" i="21"/>
  <c r="O37" i="21"/>
  <c r="M37" i="21"/>
  <c r="K37" i="21"/>
  <c r="I37" i="21"/>
  <c r="I9" i="21"/>
  <c r="I10" i="21"/>
  <c r="I11" i="21"/>
  <c r="I12" i="21"/>
  <c r="I13" i="21"/>
  <c r="I14" i="21"/>
  <c r="I15" i="21"/>
  <c r="I16" i="21"/>
  <c r="I17" i="21"/>
  <c r="I18" i="21"/>
  <c r="I19" i="21"/>
  <c r="I20" i="21"/>
  <c r="I21" i="21"/>
  <c r="I22" i="21"/>
  <c r="I23" i="21"/>
  <c r="I24" i="21"/>
  <c r="I25" i="21"/>
  <c r="I26" i="21"/>
  <c r="I27" i="21"/>
  <c r="I28" i="21"/>
  <c r="I29" i="21"/>
  <c r="I30" i="21"/>
  <c r="I31" i="21"/>
  <c r="I32" i="21"/>
  <c r="I33" i="21"/>
  <c r="I34" i="21"/>
  <c r="I35" i="21"/>
  <c r="I36" i="21"/>
  <c r="I8" i="21"/>
  <c r="G37" i="21"/>
  <c r="E37" i="21"/>
  <c r="C37" i="21"/>
  <c r="S56" i="9"/>
  <c r="P56" i="9"/>
  <c r="J56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9" i="9"/>
  <c r="Q54" i="19"/>
  <c r="Q9" i="19"/>
  <c r="Q10" i="19"/>
  <c r="Q11" i="19"/>
  <c r="Q12" i="19"/>
  <c r="Q13" i="19"/>
  <c r="Q14" i="19"/>
  <c r="Q15" i="19"/>
  <c r="Q16" i="19"/>
  <c r="Q17" i="19"/>
  <c r="Q18" i="19"/>
  <c r="Q19" i="19"/>
  <c r="Q20" i="19"/>
  <c r="Q21" i="19"/>
  <c r="Q22" i="19"/>
  <c r="Q23" i="19"/>
  <c r="Q24" i="19"/>
  <c r="Q25" i="19"/>
  <c r="Q26" i="19"/>
  <c r="Q27" i="19"/>
  <c r="Q28" i="19"/>
  <c r="Q29" i="19"/>
  <c r="Q30" i="19"/>
  <c r="Q31" i="19"/>
  <c r="Q32" i="19"/>
  <c r="Q33" i="19"/>
  <c r="Q34" i="19"/>
  <c r="Q35" i="19"/>
  <c r="Q36" i="19"/>
  <c r="Q37" i="19"/>
  <c r="Q38" i="19"/>
  <c r="Q39" i="19"/>
  <c r="Q40" i="19"/>
  <c r="Q41" i="19"/>
  <c r="Q42" i="19"/>
  <c r="Q43" i="19"/>
  <c r="Q44" i="19"/>
  <c r="Q45" i="19"/>
  <c r="Q46" i="19"/>
  <c r="Q47" i="19"/>
  <c r="Q48" i="19"/>
  <c r="Q49" i="19"/>
  <c r="Q50" i="19"/>
  <c r="Q51" i="19"/>
  <c r="Q52" i="19"/>
  <c r="Q53" i="19"/>
  <c r="Q8" i="19"/>
  <c r="M54" i="19"/>
  <c r="K54" i="19"/>
  <c r="I54" i="19"/>
  <c r="O54" i="19"/>
  <c r="G54" i="19"/>
  <c r="I9" i="19"/>
  <c r="I10" i="19"/>
  <c r="I11" i="19"/>
  <c r="I12" i="19"/>
  <c r="I13" i="19"/>
  <c r="I14" i="19"/>
  <c r="I15" i="19"/>
  <c r="I16" i="19"/>
  <c r="I17" i="19"/>
  <c r="I18" i="19"/>
  <c r="I19" i="19"/>
  <c r="I20" i="19"/>
  <c r="I21" i="19"/>
  <c r="I22" i="19"/>
  <c r="I23" i="19"/>
  <c r="I24" i="19"/>
  <c r="I25" i="19"/>
  <c r="I26" i="19"/>
  <c r="I27" i="19"/>
  <c r="I28" i="19"/>
  <c r="I29" i="19"/>
  <c r="I30" i="19"/>
  <c r="I31" i="19"/>
  <c r="I32" i="19"/>
  <c r="I33" i="19"/>
  <c r="I34" i="19"/>
  <c r="I35" i="19"/>
  <c r="I36" i="19"/>
  <c r="I37" i="19"/>
  <c r="I38" i="19"/>
  <c r="I39" i="19"/>
  <c r="I40" i="19"/>
  <c r="I41" i="19"/>
  <c r="I42" i="19"/>
  <c r="I43" i="19"/>
  <c r="I44" i="19"/>
  <c r="I45" i="19"/>
  <c r="I46" i="19"/>
  <c r="I47" i="19"/>
  <c r="I48" i="19"/>
  <c r="I49" i="19"/>
  <c r="I50" i="19"/>
  <c r="I51" i="19"/>
  <c r="I52" i="19"/>
  <c r="I53" i="19"/>
  <c r="I8" i="19"/>
  <c r="E54" i="19"/>
  <c r="C54" i="19"/>
  <c r="F56" i="9"/>
  <c r="N56" i="9"/>
  <c r="H56" i="9"/>
  <c r="D56" i="9"/>
  <c r="S21" i="15"/>
  <c r="S9" i="15"/>
  <c r="S10" i="15"/>
  <c r="S11" i="15"/>
  <c r="S12" i="15"/>
  <c r="S13" i="15"/>
  <c r="S14" i="15"/>
  <c r="S15" i="15"/>
  <c r="S16" i="15"/>
  <c r="S17" i="15"/>
  <c r="S18" i="15"/>
  <c r="S19" i="15"/>
  <c r="S20" i="15"/>
  <c r="S8" i="15"/>
  <c r="O9" i="15"/>
  <c r="O10" i="15"/>
  <c r="O11" i="15"/>
  <c r="O12" i="15"/>
  <c r="O13" i="15"/>
  <c r="O14" i="15"/>
  <c r="O15" i="15"/>
  <c r="O16" i="15"/>
  <c r="O17" i="15"/>
  <c r="O18" i="15"/>
  <c r="O19" i="15"/>
  <c r="O20" i="15"/>
  <c r="O8" i="15"/>
  <c r="M9" i="15"/>
  <c r="M10" i="15"/>
  <c r="M11" i="15"/>
  <c r="M12" i="15"/>
  <c r="M13" i="15"/>
  <c r="M14" i="15"/>
  <c r="M15" i="15"/>
  <c r="M16" i="15"/>
  <c r="M17" i="15"/>
  <c r="M18" i="15"/>
  <c r="M19" i="15"/>
  <c r="M20" i="15"/>
  <c r="M8" i="15"/>
  <c r="I12" i="15"/>
  <c r="Q21" i="15"/>
  <c r="F9" i="8"/>
  <c r="H11" i="13"/>
  <c r="H10" i="13"/>
  <c r="H9" i="13"/>
  <c r="H8" i="13"/>
  <c r="D11" i="13"/>
  <c r="D10" i="13"/>
  <c r="D9" i="13"/>
  <c r="D8" i="13"/>
  <c r="M12" i="18"/>
  <c r="E12" i="18"/>
  <c r="K12" i="18"/>
  <c r="I12" i="18"/>
  <c r="G12" i="18"/>
  <c r="C12" i="18"/>
  <c r="G9" i="18"/>
  <c r="G10" i="18"/>
  <c r="G11" i="18"/>
  <c r="G8" i="18"/>
  <c r="F10" i="8"/>
  <c r="F11" i="14"/>
  <c r="D11" i="14"/>
  <c r="L13" i="7"/>
  <c r="L10" i="7"/>
  <c r="L11" i="7"/>
  <c r="L12" i="7"/>
  <c r="L9" i="7"/>
  <c r="H13" i="7"/>
  <c r="F13" i="7"/>
  <c r="D13" i="7"/>
  <c r="J10" i="7"/>
  <c r="J11" i="7"/>
  <c r="J12" i="7"/>
  <c r="J9" i="7"/>
  <c r="J13" i="7" s="1"/>
  <c r="AB10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5" i="2"/>
  <c r="AB36" i="2"/>
  <c r="AB37" i="2"/>
  <c r="AB38" i="2"/>
  <c r="AB39" i="2"/>
  <c r="AB40" i="2"/>
  <c r="AB9" i="2"/>
  <c r="AB41" i="2" s="1"/>
  <c r="Z41" i="2"/>
  <c r="X41" i="2"/>
  <c r="T41" i="2"/>
  <c r="R41" i="2"/>
  <c r="N41" i="2"/>
  <c r="L41" i="2"/>
  <c r="J41" i="2"/>
  <c r="H41" i="2"/>
  <c r="F41" i="2"/>
  <c r="P41" i="2"/>
  <c r="J8" i="8" l="1"/>
  <c r="J11" i="8" s="1"/>
  <c r="F11" i="8"/>
  <c r="H8" i="8" s="1"/>
  <c r="H12" i="13"/>
  <c r="D12" i="13"/>
  <c r="H10" i="8" l="1"/>
  <c r="H9" i="8"/>
  <c r="H11" i="8" s="1"/>
</calcChain>
</file>

<file path=xl/sharedStrings.xml><?xml version="1.0" encoding="utf-8"?>
<sst xmlns="http://schemas.openxmlformats.org/spreadsheetml/2006/main" count="364" uniqueCount="132">
  <si>
    <t>صندوق سرمایه گذاری بخشی صنایع سورنا</t>
  </si>
  <si>
    <t>صورت وضعیت پرتفوی سورنافود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</si>
  <si>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</si>
  <si>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</si>
  <si>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</si>
  <si>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</si>
  <si>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</si>
  <si>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</si>
  <si>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</si>
  <si>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</si>
  <si>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</si>
  <si>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</si>
  <si>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</si>
  <si>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</si>
  <si>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</si>
  <si>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</si>
  <si>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</si>
  <si>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</si>
  <si>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</si>
  <si>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اقتصادی و خودکفایی آزادگان</t>
  </si>
  <si>
    <t>بهار رز عالیس چناران</t>
  </si>
  <si>
    <t>بهنوش‌ ایران‌</t>
  </si>
  <si>
    <t>پارس‌ مینو</t>
  </si>
  <si>
    <t>پاکدیس</t>
  </si>
  <si>
    <t>پگاه‌آذربایجان‌غربی‌</t>
  </si>
  <si>
    <t>توسعه نیشکر و  صنایع جانبی</t>
  </si>
  <si>
    <t>توسعه‌ صنایع‌ بهشهر(هلدینگ</t>
  </si>
  <si>
    <t>تولیدی کوچین</t>
  </si>
  <si>
    <t>تولیدی‌مهرام‌</t>
  </si>
  <si>
    <t>دشت‌ مرغاب‌</t>
  </si>
  <si>
    <t>زرین ذرت شاهرود</t>
  </si>
  <si>
    <t>زعفران0510نگین سحرخیز(پ)</t>
  </si>
  <si>
    <t>سالمین‌</t>
  </si>
  <si>
    <t>سپید ماکیان</t>
  </si>
  <si>
    <t>سیمرغ</t>
  </si>
  <si>
    <t>شهد ایران ‌</t>
  </si>
  <si>
    <t>شیر پاستوریزه پگاه گلپایگان</t>
  </si>
  <si>
    <t>شیرپاستوریزه‌پگاه‌اصفهان‌</t>
  </si>
  <si>
    <t>صنعت غذایی کورش</t>
  </si>
  <si>
    <t>صنعتی بهپاک</t>
  </si>
  <si>
    <t>صنعتی زر ماکارون</t>
  </si>
  <si>
    <t>صنعتی مینو</t>
  </si>
  <si>
    <t>صنعتی‌ بهشهر</t>
  </si>
  <si>
    <t>فرآورده های دامی ولبنی دالاهو</t>
  </si>
  <si>
    <t>فروشگاههای زنجیره ای افق کوروش</t>
  </si>
  <si>
    <t>گلوکوزان‌</t>
  </si>
  <si>
    <t>نشاسته و گلوکز آردینه</t>
  </si>
  <si>
    <t>ویتانا</t>
  </si>
  <si>
    <t>کارخانجات‌ قند قزوین‌</t>
  </si>
  <si>
    <t>کشت‌ و صنعت‌ چین‌ چین</t>
  </si>
  <si>
    <t>صنایع دامپروری و لبنی رضوی</t>
  </si>
  <si>
    <t>جمع</t>
  </si>
  <si>
    <t>نام سهام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</si>
  <si>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</si>
  <si>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</si>
  <si>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</si>
  <si>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</si>
  <si>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</si>
  <si>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</si>
  <si>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خاورمیانه نیایش</t>
  </si>
  <si>
    <t>سپرده کوتاه مدت بانک ملی بورس اوراق بهادار</t>
  </si>
  <si>
    <t>سپرده کوتاه مدت بانک دی حافظ</t>
  </si>
  <si>
    <t>سپرده کوتاه مدت بانک ملت گلشهر</t>
  </si>
  <si>
    <t>صورت وضعیت درآمدها سورنافود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</si>
  <si>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</si>
  <si>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</si>
  <si>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</si>
  <si>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</si>
  <si>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</si>
  <si>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</si>
  <si>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</si>
  <si>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</si>
  <si>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سپرده بانکی و گواهی سپرده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</si>
  <si>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</si>
  <si>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</si>
  <si>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</si>
  <si>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</si>
  <si>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</si>
  <si>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</si>
  <si>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</si>
  <si>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</si>
  <si>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</si>
  <si>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</si>
  <si>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گروه مپنا (سهامی عام)</t>
  </si>
  <si>
    <t>ح . دشت‌ مرغاب‌</t>
  </si>
  <si>
    <t>بانک ملت</t>
  </si>
  <si>
    <t>قند شیرین خراسان</t>
  </si>
  <si>
    <t>ح . صنایع‌ بهشهر(هلدینگ</t>
  </si>
  <si>
    <t>شیر پاستوریزه پگاه فارس</t>
  </si>
  <si>
    <t>صنایع غذایی رضوی</t>
  </si>
  <si>
    <t>ملی‌ صنایع‌ مس‌ ایران‌</t>
  </si>
  <si>
    <t>سرمایه‌گذاری‌غدیر(هلدینگ‌</t>
  </si>
  <si>
    <t>جنرال مکانیک</t>
  </si>
  <si>
    <t>کشت و صنعت جوین</t>
  </si>
  <si>
    <t>نوش پونه مشهد</t>
  </si>
  <si>
    <t>ایران‌ ترانسفو</t>
  </si>
  <si>
    <t>پتروشیمی شازند</t>
  </si>
  <si>
    <t>ح.فرآورده های دامی ولبنی دالاهو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</si>
  <si>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</si>
  <si>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</si>
  <si>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</si>
  <si>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</si>
  <si>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</si>
  <si>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</si>
  <si>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</si>
  <si>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</si>
  <si>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</si>
  <si>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</si>
  <si>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</si>
  <si>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</si>
  <si>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</si>
  <si>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1405/04/11</t>
  </si>
  <si>
    <t>1405/04/27</t>
  </si>
  <si>
    <t>1405/04/30</t>
  </si>
  <si>
    <t>1405/04/29</t>
  </si>
  <si>
    <t>1405/04/09</t>
  </si>
  <si>
    <t>1405/04/10</t>
  </si>
  <si>
    <t>1405/04/31</t>
  </si>
  <si>
    <t>1405/04/21</t>
  </si>
  <si>
    <t>1405/04/28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</si>
  <si>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</si>
  <si>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</si>
  <si>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</si>
  <si>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</si>
  <si>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</si>
  <si>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</si>
  <si>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</si>
  <si>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</si>
  <si>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</si>
  <si>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توسعه‌ صنایع‌ بهشهر</t>
  </si>
  <si>
    <t>درصد به کل دارایی‌ها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</si>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</sst>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rgb="FF262626"/>
      <name val="IRANSans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5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8" fontId="5" fillId="0" borderId="2" xfId="0" applyNumberFormat="1" applyFont="1" applyBorder="1" applyAlignment="1">
      <alignment horizontal="center" vertical="center"/>
    </xf>
    <xf numFmtId="38" fontId="5" fillId="0" borderId="0" xfId="0" applyNumberFormat="1" applyFont="1" applyAlignment="1">
      <alignment horizontal="center" vertical="center"/>
    </xf>
    <xf numFmtId="38" fontId="5" fillId="0" borderId="4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left"/>
    </xf>
    <xf numFmtId="3" fontId="6" fillId="0" borderId="0" xfId="0" applyNumberFormat="1" applyFont="1" applyAlignment="1">
      <alignment horizontal="left"/>
    </xf>
    <xf numFmtId="4" fontId="5" fillId="0" borderId="0" xfId="0" applyNumberFormat="1" applyFont="1" applyAlignment="1">
      <alignment horizontal="center" vertical="center"/>
    </xf>
    <xf numFmtId="4" fontId="5" fillId="0" borderId="7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164" fontId="0" fillId="0" borderId="0" xfId="1" applyNumberFormat="1" applyFont="1" applyAlignment="1">
      <alignment horizontal="left"/>
    </xf>
    <xf numFmtId="3" fontId="5" fillId="0" borderId="0" xfId="0" applyNumberFormat="1" applyFont="1" applyAlignment="1">
      <alignment horizontal="center" vertical="top"/>
    </xf>
    <xf numFmtId="38" fontId="5" fillId="0" borderId="0" xfId="0" applyNumberFormat="1" applyFont="1" applyAlignment="1">
      <alignment vertical="center"/>
    </xf>
    <xf numFmtId="38" fontId="5" fillId="0" borderId="0" xfId="0" applyNumberFormat="1" applyFont="1" applyAlignment="1">
      <alignment horizontal="center" vertical="top"/>
    </xf>
    <xf numFmtId="3" fontId="5" fillId="0" borderId="7" xfId="0" applyNumberFormat="1" applyFont="1" applyBorder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3" fontId="5" fillId="2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horizontal="right" vertical="center"/>
    </xf>
    <xf numFmtId="1" fontId="0" fillId="0" borderId="0" xfId="0" applyNumberFormat="1" applyAlignment="1">
      <alignment horizontal="left"/>
    </xf>
    <xf numFmtId="3" fontId="5" fillId="2" borderId="5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left"/>
    </xf>
    <xf numFmtId="3" fontId="5" fillId="2" borderId="5" xfId="0" applyNumberFormat="1" applyFont="1" applyFill="1" applyBorder="1" applyAlignment="1">
      <alignment horizontal="right" vertical="top"/>
    </xf>
    <xf numFmtId="38" fontId="5" fillId="2" borderId="6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" fontId="5" fillId="2" borderId="6" xfId="0" applyNumberFormat="1" applyFont="1" applyFill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8" fontId="4" fillId="0" borderId="5" xfId="0" applyNumberFormat="1" applyFont="1" applyBorder="1" applyAlignment="1">
      <alignment horizontal="right" vertical="top"/>
    </xf>
    <xf numFmtId="3" fontId="4" fillId="0" borderId="10" xfId="0" applyNumberFormat="1" applyFont="1" applyBorder="1" applyAlignment="1">
      <alignment horizontal="center" vertical="center"/>
    </xf>
    <xf numFmtId="3" fontId="4" fillId="2" borderId="5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38" fontId="4" fillId="0" borderId="6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38" fontId="4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top"/>
    </xf>
    <xf numFmtId="38" fontId="5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view="pageBreakPreview" zoomScale="110" zoomScaleNormal="100" zoomScaleSheetLayoutView="110" workbookViewId="0">
      <selection activeCell="A6" sqref="A6"/>
    </sheetView>
  </sheetViews>
  <sheetFormatPr defaultRowHeight="12.75"/>
  <cols>
    <col min="1" max="1" width="72.7109375" customWidth="1"/>
    <col min="2" max="2" width="45.42578125" customWidth="1"/>
    <col min="3" max="3" width="76.5703125" customWidth="1"/>
  </cols>
  <sheetData>
    <row r="1" spans="1:3" ht="53.25" customHeight="1">
      <c r="A1" s="62" t="s">
        <v>0</v>
      </c>
      <c r="B1" s="62"/>
      <c r="C1" s="62"/>
    </row>
    <row r="2" spans="1:3" ht="64.5" customHeight="1">
      <c r="A2" s="62" t="s">
        <v>1</v>
      </c>
      <c r="B2" s="62"/>
      <c r="C2" s="62"/>
    </row>
    <row r="3" spans="1:3" ht="42.75" customHeight="1">
      <c r="A3" s="62" t="s">
        <v>2</v>
      </c>
      <c r="B3" s="62"/>
      <c r="C3" s="62"/>
    </row>
    <row r="4" spans="1:3" ht="7.35" customHeight="1"/>
    <row r="5" spans="1:3" ht="123.6" customHeight="1">
      <c r="B5" s="63"/>
    </row>
    <row r="6" spans="1:3" ht="123.6" customHeight="1">
      <c r="B6" s="6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AE46"/>
  <sheetViews>
    <sheetView rightToLeft="1" view="pageBreakPreview" zoomScale="60" zoomScaleNormal="100" workbookViewId="0">
      <selection activeCell="X41" sqref="X41:AB41"/>
    </sheetView>
  </sheetViews>
  <sheetFormatPr defaultRowHeight="12.75"/>
  <cols>
    <col min="1" max="2" width="2.5703125" customWidth="1"/>
    <col min="3" max="3" width="23.42578125" customWidth="1"/>
    <col min="4" max="5" width="1.28515625" customWidth="1"/>
    <col min="6" max="6" width="15.140625" customWidth="1"/>
    <col min="7" max="7" width="1.28515625" customWidth="1"/>
    <col min="8" max="8" width="18.140625" customWidth="1"/>
    <col min="9" max="9" width="1.28515625" customWidth="1"/>
    <col min="10" max="10" width="19" customWidth="1"/>
    <col min="11" max="11" width="1.28515625" customWidth="1"/>
    <col min="12" max="12" width="14.28515625" customWidth="1"/>
    <col min="13" max="13" width="1.28515625" customWidth="1"/>
    <col min="14" max="14" width="19.140625" customWidth="1"/>
    <col min="15" max="15" width="1.28515625" customWidth="1"/>
    <col min="16" max="16" width="14.28515625" customWidth="1"/>
    <col min="17" max="17" width="1.28515625" customWidth="1"/>
    <col min="18" max="18" width="18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9.7109375" customWidth="1"/>
    <col min="25" max="25" width="1.28515625" customWidth="1"/>
    <col min="26" max="26" width="21.140625" customWidth="1"/>
    <col min="27" max="27" width="1.28515625" customWidth="1"/>
    <col min="28" max="28" width="18.140625" customWidth="1"/>
    <col min="29" max="29" width="0.28515625" customWidth="1"/>
    <col min="31" max="31" width="19.85546875" customWidth="1"/>
  </cols>
  <sheetData>
    <row r="1" spans="1:31" ht="29.1" customHeight="1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</row>
    <row r="2" spans="1:31" ht="21.75" customHeight="1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</row>
    <row r="3" spans="1:31" ht="21.75" customHeight="1">
      <c r="A3" s="62" t="s">
        <v>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</row>
    <row r="4" spans="1:31" ht="14.45" customHeight="1">
      <c r="A4" s="1" t="s">
        <v>3</v>
      </c>
      <c r="B4" s="64" t="s">
        <v>4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</row>
    <row r="5" spans="1:31" ht="14.45" customHeight="1">
      <c r="A5" s="64" t="s">
        <v>5</v>
      </c>
      <c r="B5" s="64"/>
      <c r="C5" s="64" t="s">
        <v>6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</row>
    <row r="6" spans="1:31" ht="14.45" customHeight="1">
      <c r="F6" s="65" t="s">
        <v>7</v>
      </c>
      <c r="G6" s="65"/>
      <c r="H6" s="65"/>
      <c r="I6" s="65"/>
      <c r="J6" s="65"/>
      <c r="L6" s="65" t="s">
        <v>8</v>
      </c>
      <c r="M6" s="65"/>
      <c r="N6" s="65"/>
      <c r="O6" s="65"/>
      <c r="P6" s="65"/>
      <c r="Q6" s="65"/>
      <c r="R6" s="65"/>
      <c r="T6" s="65" t="s">
        <v>9</v>
      </c>
      <c r="U6" s="65"/>
      <c r="V6" s="65"/>
      <c r="W6" s="65"/>
      <c r="X6" s="65"/>
      <c r="Y6" s="65"/>
      <c r="Z6" s="65"/>
      <c r="AA6" s="65"/>
      <c r="AB6" s="65"/>
    </row>
    <row r="7" spans="1:31" ht="14.45" customHeight="1">
      <c r="A7" s="75" t="s">
        <v>12</v>
      </c>
      <c r="B7" s="75"/>
      <c r="C7" s="75"/>
      <c r="E7" s="75" t="s">
        <v>13</v>
      </c>
      <c r="F7" s="75"/>
      <c r="G7" s="3"/>
      <c r="H7" s="67" t="s">
        <v>14</v>
      </c>
      <c r="I7" s="3"/>
      <c r="J7" s="67" t="s">
        <v>15</v>
      </c>
      <c r="L7" s="66" t="s">
        <v>10</v>
      </c>
      <c r="M7" s="66"/>
      <c r="N7" s="66"/>
      <c r="O7" s="3"/>
      <c r="P7" s="66" t="s">
        <v>11</v>
      </c>
      <c r="Q7" s="66"/>
      <c r="R7" s="66"/>
      <c r="T7" s="67" t="s">
        <v>13</v>
      </c>
      <c r="U7" s="3"/>
      <c r="V7" s="67" t="s">
        <v>17</v>
      </c>
      <c r="W7" s="3"/>
      <c r="X7" s="67" t="s">
        <v>14</v>
      </c>
      <c r="Y7" s="3"/>
      <c r="Z7" s="67" t="s">
        <v>15</v>
      </c>
      <c r="AA7" s="3"/>
      <c r="AB7" s="67" t="s">
        <v>130</v>
      </c>
    </row>
    <row r="8" spans="1:31" ht="14.45" customHeight="1">
      <c r="A8" s="68"/>
      <c r="B8" s="68"/>
      <c r="C8" s="68"/>
      <c r="E8" s="68"/>
      <c r="F8" s="68"/>
      <c r="H8" s="68"/>
      <c r="J8" s="68"/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68"/>
      <c r="V8" s="68"/>
      <c r="X8" s="68"/>
      <c r="Z8" s="68"/>
      <c r="AB8" s="69"/>
    </row>
    <row r="9" spans="1:31" ht="21.75" customHeight="1">
      <c r="A9" s="70" t="s">
        <v>19</v>
      </c>
      <c r="B9" s="70"/>
      <c r="C9" s="70"/>
      <c r="E9" s="71">
        <v>4682731</v>
      </c>
      <c r="F9" s="71"/>
      <c r="H9" s="18">
        <v>40374771828</v>
      </c>
      <c r="J9" s="18">
        <v>64726211506.924103</v>
      </c>
      <c r="L9" s="18">
        <v>300000</v>
      </c>
      <c r="N9" s="18">
        <v>4820286826</v>
      </c>
      <c r="P9" s="22">
        <v>-550000</v>
      </c>
      <c r="Q9" s="21"/>
      <c r="R9" s="18">
        <v>7701007503</v>
      </c>
      <c r="S9" s="21"/>
      <c r="T9" s="18">
        <v>4432731</v>
      </c>
      <c r="V9" s="18">
        <v>14110</v>
      </c>
      <c r="X9" s="18">
        <v>40311338869</v>
      </c>
      <c r="Z9" s="18">
        <v>62062355110.010696</v>
      </c>
      <c r="AB9" s="28">
        <f>(Z9/10140089832344)*100</f>
        <v>0.61204936185130687</v>
      </c>
      <c r="AE9" s="26"/>
    </row>
    <row r="10" spans="1:31" ht="21.75" customHeight="1">
      <c r="A10" s="72" t="s">
        <v>20</v>
      </c>
      <c r="B10" s="72"/>
      <c r="C10" s="72"/>
      <c r="E10" s="73">
        <v>30576495</v>
      </c>
      <c r="F10" s="73"/>
      <c r="H10" s="19">
        <v>111341016243</v>
      </c>
      <c r="J10" s="19">
        <v>166870762815.07501</v>
      </c>
      <c r="L10" s="19">
        <v>537983</v>
      </c>
      <c r="N10" s="19">
        <v>2869861117</v>
      </c>
      <c r="P10" s="23">
        <v>-5471658</v>
      </c>
      <c r="Q10" s="21"/>
      <c r="R10" s="19">
        <v>32479289925</v>
      </c>
      <c r="S10" s="21"/>
      <c r="T10" s="19">
        <v>25642820</v>
      </c>
      <c r="V10" s="19">
        <v>5860</v>
      </c>
      <c r="X10" s="19">
        <v>94126244707</v>
      </c>
      <c r="Z10" s="19">
        <v>149105361868.20401</v>
      </c>
      <c r="AB10" s="28">
        <f t="shared" ref="AB10:AB40" si="0">(Z10/10140089832344)*100</f>
        <v>1.470454052513424</v>
      </c>
    </row>
    <row r="11" spans="1:31" ht="21.75" customHeight="1">
      <c r="A11" s="72" t="s">
        <v>21</v>
      </c>
      <c r="B11" s="72"/>
      <c r="C11" s="72"/>
      <c r="E11" s="73">
        <v>1894800</v>
      </c>
      <c r="F11" s="73"/>
      <c r="H11" s="19">
        <v>165950101997</v>
      </c>
      <c r="J11" s="19">
        <v>144865803751.79999</v>
      </c>
      <c r="L11" s="19">
        <v>0</v>
      </c>
      <c r="N11" s="19">
        <v>0</v>
      </c>
      <c r="P11" s="23">
        <v>-460000</v>
      </c>
      <c r="Q11" s="21"/>
      <c r="R11" s="19">
        <v>37602169625</v>
      </c>
      <c r="S11" s="21"/>
      <c r="T11" s="19">
        <v>1434800</v>
      </c>
      <c r="V11" s="19">
        <v>83100</v>
      </c>
      <c r="X11" s="19">
        <v>125662447936</v>
      </c>
      <c r="Z11" s="19">
        <v>118310217567.60001</v>
      </c>
      <c r="AB11" s="28">
        <f t="shared" si="0"/>
        <v>1.1667570950922357</v>
      </c>
    </row>
    <row r="12" spans="1:31" ht="21.75" customHeight="1">
      <c r="A12" s="72" t="s">
        <v>22</v>
      </c>
      <c r="B12" s="72"/>
      <c r="C12" s="72"/>
      <c r="E12" s="73">
        <v>69049271</v>
      </c>
      <c r="F12" s="73"/>
      <c r="H12" s="19">
        <v>98952403975</v>
      </c>
      <c r="J12" s="19">
        <v>120929893038.575</v>
      </c>
      <c r="L12" s="19">
        <v>5497779</v>
      </c>
      <c r="N12" s="19">
        <v>10330131741</v>
      </c>
      <c r="P12" s="23">
        <v>-1925184</v>
      </c>
      <c r="Q12" s="21"/>
      <c r="R12" s="19">
        <v>3779246398</v>
      </c>
      <c r="S12" s="21"/>
      <c r="T12" s="19">
        <v>72621866</v>
      </c>
      <c r="V12" s="19">
        <v>1994</v>
      </c>
      <c r="X12" s="19">
        <v>106460304799</v>
      </c>
      <c r="Z12" s="19">
        <v>143688634957.785</v>
      </c>
      <c r="AB12" s="28">
        <f t="shared" si="0"/>
        <v>1.4170351282240041</v>
      </c>
    </row>
    <row r="13" spans="1:31" ht="21.75" customHeight="1">
      <c r="A13" s="72" t="s">
        <v>23</v>
      </c>
      <c r="B13" s="72"/>
      <c r="C13" s="72"/>
      <c r="E13" s="73">
        <v>37218580</v>
      </c>
      <c r="F13" s="73"/>
      <c r="H13" s="19">
        <v>296248524784</v>
      </c>
      <c r="J13" s="19">
        <v>457942916669.84003</v>
      </c>
      <c r="L13" s="19">
        <v>0</v>
      </c>
      <c r="N13" s="19">
        <v>0</v>
      </c>
      <c r="P13" s="23">
        <v>-17441055</v>
      </c>
      <c r="Q13" s="21"/>
      <c r="R13" s="19">
        <v>206724256100</v>
      </c>
      <c r="S13" s="21"/>
      <c r="T13" s="19">
        <v>19777525</v>
      </c>
      <c r="V13" s="19">
        <v>11660</v>
      </c>
      <c r="X13" s="19">
        <v>157423056045</v>
      </c>
      <c r="Z13" s="19">
        <v>228823357572.20499</v>
      </c>
      <c r="AB13" s="28">
        <f t="shared" si="0"/>
        <v>2.2566206153551382</v>
      </c>
    </row>
    <row r="14" spans="1:31" ht="21.75" customHeight="1">
      <c r="A14" s="72" t="s">
        <v>24</v>
      </c>
      <c r="B14" s="72"/>
      <c r="C14" s="72"/>
      <c r="E14" s="73">
        <v>5888464</v>
      </c>
      <c r="F14" s="73"/>
      <c r="H14" s="19">
        <v>66823409757</v>
      </c>
      <c r="J14" s="19">
        <v>104355018654.78101</v>
      </c>
      <c r="L14" s="19">
        <v>0</v>
      </c>
      <c r="N14" s="19">
        <v>0</v>
      </c>
      <c r="P14" s="23">
        <v>-1038695</v>
      </c>
      <c r="Q14" s="21"/>
      <c r="R14" s="19">
        <v>19311067723</v>
      </c>
      <c r="S14" s="21"/>
      <c r="T14" s="19">
        <v>4849769</v>
      </c>
      <c r="V14" s="19">
        <v>18270</v>
      </c>
      <c r="X14" s="19">
        <v>55036101280</v>
      </c>
      <c r="Z14" s="19">
        <v>87920360818.460098</v>
      </c>
      <c r="AB14" s="28">
        <f t="shared" si="0"/>
        <v>0.86705702091532921</v>
      </c>
    </row>
    <row r="15" spans="1:31" ht="21.75" customHeight="1">
      <c r="A15" s="72" t="s">
        <v>25</v>
      </c>
      <c r="B15" s="72"/>
      <c r="C15" s="72"/>
      <c r="E15" s="73">
        <v>1655223</v>
      </c>
      <c r="F15" s="73"/>
      <c r="H15" s="19">
        <v>92905583214</v>
      </c>
      <c r="J15" s="19">
        <v>100335934230.16901</v>
      </c>
      <c r="L15" s="19">
        <v>0</v>
      </c>
      <c r="N15" s="19">
        <v>0</v>
      </c>
      <c r="P15" s="23">
        <v>-1170891</v>
      </c>
      <c r="Q15" s="21"/>
      <c r="R15" s="19">
        <v>70927806240</v>
      </c>
      <c r="S15" s="21"/>
      <c r="T15" s="19">
        <v>484332</v>
      </c>
      <c r="V15" s="19">
        <v>60320</v>
      </c>
      <c r="X15" s="19">
        <v>27184945430</v>
      </c>
      <c r="Z15" s="19">
        <v>28989075014.764801</v>
      </c>
      <c r="AB15" s="28">
        <f t="shared" si="0"/>
        <v>0.28588578103418671</v>
      </c>
    </row>
    <row r="16" spans="1:31" ht="21.75" customHeight="1">
      <c r="A16" s="72" t="s">
        <v>129</v>
      </c>
      <c r="B16" s="72"/>
      <c r="C16" s="72"/>
      <c r="E16" s="73">
        <v>181694313</v>
      </c>
      <c r="F16" s="73"/>
      <c r="H16" s="19">
        <v>631983941591</v>
      </c>
      <c r="J16" s="19">
        <v>919478061398.60095</v>
      </c>
      <c r="L16" s="19">
        <v>0</v>
      </c>
      <c r="N16" s="19">
        <v>0</v>
      </c>
      <c r="P16" s="23">
        <v>-10386690</v>
      </c>
      <c r="Q16" s="21"/>
      <c r="R16" s="19">
        <v>62279026778</v>
      </c>
      <c r="S16" s="21"/>
      <c r="T16" s="19">
        <v>171307623</v>
      </c>
      <c r="V16" s="19">
        <v>6720</v>
      </c>
      <c r="X16" s="19">
        <v>595856111401</v>
      </c>
      <c r="Z16" s="19">
        <v>1142288549298.6899</v>
      </c>
      <c r="AB16" s="28">
        <f t="shared" si="0"/>
        <v>11.265073270407473</v>
      </c>
    </row>
    <row r="17" spans="1:28" ht="21.75" customHeight="1">
      <c r="A17" s="72" t="s">
        <v>27</v>
      </c>
      <c r="B17" s="72"/>
      <c r="C17" s="72"/>
      <c r="E17" s="73">
        <v>4341976</v>
      </c>
      <c r="F17" s="73"/>
      <c r="H17" s="19">
        <v>39390147967</v>
      </c>
      <c r="J17" s="19">
        <v>65961795765.711197</v>
      </c>
      <c r="L17" s="19">
        <v>1736914</v>
      </c>
      <c r="N17" s="19">
        <v>28677258338</v>
      </c>
      <c r="P17" s="23">
        <v>-63295</v>
      </c>
      <c r="Q17" s="21"/>
      <c r="R17" s="19">
        <v>1074772893</v>
      </c>
      <c r="S17" s="21"/>
      <c r="T17" s="19">
        <v>6015595</v>
      </c>
      <c r="V17" s="19">
        <v>15800</v>
      </c>
      <c r="X17" s="19">
        <v>67365048224</v>
      </c>
      <c r="Z17" s="19">
        <v>94311692320.270004</v>
      </c>
      <c r="AB17" s="28">
        <f t="shared" si="0"/>
        <v>0.93008734517757963</v>
      </c>
    </row>
    <row r="18" spans="1:28" ht="21.75" customHeight="1">
      <c r="A18" s="72" t="s">
        <v>28</v>
      </c>
      <c r="B18" s="72"/>
      <c r="C18" s="72"/>
      <c r="E18" s="73">
        <v>19466444</v>
      </c>
      <c r="F18" s="73"/>
      <c r="H18" s="19">
        <v>204227247760</v>
      </c>
      <c r="J18" s="19">
        <v>356379616756.38599</v>
      </c>
      <c r="L18" s="19">
        <v>0</v>
      </c>
      <c r="N18" s="19">
        <v>0</v>
      </c>
      <c r="P18" s="23">
        <v>-3360337</v>
      </c>
      <c r="Q18" s="21"/>
      <c r="R18" s="19">
        <v>60474737035</v>
      </c>
      <c r="S18" s="21"/>
      <c r="T18" s="19">
        <v>16106107</v>
      </c>
      <c r="V18" s="19">
        <v>20600</v>
      </c>
      <c r="X18" s="19">
        <v>168973126504</v>
      </c>
      <c r="Z18" s="19">
        <v>329221099933.534</v>
      </c>
      <c r="AB18" s="28">
        <f t="shared" si="0"/>
        <v>3.2467276461734333</v>
      </c>
    </row>
    <row r="19" spans="1:28" ht="21.75" customHeight="1">
      <c r="A19" s="72" t="s">
        <v>29</v>
      </c>
      <c r="B19" s="72"/>
      <c r="C19" s="72"/>
      <c r="E19" s="73">
        <v>19122382</v>
      </c>
      <c r="F19" s="73"/>
      <c r="H19" s="19">
        <v>52979216946</v>
      </c>
      <c r="J19" s="19">
        <v>70964876791.903595</v>
      </c>
      <c r="L19" s="19">
        <v>10550000</v>
      </c>
      <c r="N19" s="19">
        <v>40316583186</v>
      </c>
      <c r="P19" s="23">
        <v>-8171257</v>
      </c>
      <c r="Q19" s="21"/>
      <c r="R19" s="19">
        <v>31326406174</v>
      </c>
      <c r="S19" s="21"/>
      <c r="T19" s="19">
        <v>21501125</v>
      </c>
      <c r="V19" s="19">
        <v>3730</v>
      </c>
      <c r="X19" s="19">
        <v>68122608594</v>
      </c>
      <c r="Z19" s="19">
        <v>79579256462.987503</v>
      </c>
      <c r="AB19" s="28">
        <f t="shared" si="0"/>
        <v>0.78479833787223796</v>
      </c>
    </row>
    <row r="20" spans="1:28" ht="21.75" customHeight="1">
      <c r="A20" s="72" t="s">
        <v>30</v>
      </c>
      <c r="B20" s="72"/>
      <c r="C20" s="72"/>
      <c r="E20" s="73">
        <v>435000</v>
      </c>
      <c r="F20" s="73"/>
      <c r="H20" s="19">
        <v>8833569575</v>
      </c>
      <c r="J20" s="19">
        <v>11395228680</v>
      </c>
      <c r="L20" s="19">
        <v>1015000</v>
      </c>
      <c r="N20" s="19">
        <v>0</v>
      </c>
      <c r="P20" s="23">
        <v>-1</v>
      </c>
      <c r="Q20" s="21"/>
      <c r="R20" s="19">
        <v>1</v>
      </c>
      <c r="S20" s="21"/>
      <c r="T20" s="19">
        <v>1449999</v>
      </c>
      <c r="V20" s="19">
        <v>9630</v>
      </c>
      <c r="X20" s="19">
        <v>8833563483</v>
      </c>
      <c r="Z20" s="19">
        <v>13855552589.439899</v>
      </c>
      <c r="AB20" s="28">
        <f t="shared" si="0"/>
        <v>0.13664131993431292</v>
      </c>
    </row>
    <row r="21" spans="1:28" ht="21.75" customHeight="1">
      <c r="A21" s="72" t="s">
        <v>31</v>
      </c>
      <c r="B21" s="72"/>
      <c r="C21" s="72"/>
      <c r="E21" s="73">
        <v>1742</v>
      </c>
      <c r="F21" s="73"/>
      <c r="H21" s="19">
        <v>3189042601</v>
      </c>
      <c r="J21" s="19">
        <v>4711273034.4991999</v>
      </c>
      <c r="L21" s="19">
        <v>0</v>
      </c>
      <c r="N21" s="19">
        <v>0</v>
      </c>
      <c r="P21" s="23">
        <v>0</v>
      </c>
      <c r="Q21" s="21"/>
      <c r="R21" s="19">
        <v>0</v>
      </c>
      <c r="S21" s="21"/>
      <c r="T21" s="19">
        <v>1742</v>
      </c>
      <c r="V21" s="19">
        <v>2851001</v>
      </c>
      <c r="X21" s="19">
        <v>3189042601</v>
      </c>
      <c r="Z21" s="19">
        <v>4954524277.0192003</v>
      </c>
      <c r="AB21" s="28">
        <f t="shared" si="0"/>
        <v>4.8860753296441996E-2</v>
      </c>
    </row>
    <row r="22" spans="1:28" ht="21.75" customHeight="1">
      <c r="A22" s="72" t="s">
        <v>32</v>
      </c>
      <c r="B22" s="72"/>
      <c r="C22" s="72"/>
      <c r="E22" s="73">
        <v>22535356</v>
      </c>
      <c r="F22" s="73"/>
      <c r="H22" s="19">
        <v>102030254930</v>
      </c>
      <c r="J22" s="19">
        <v>194094848819.68201</v>
      </c>
      <c r="L22" s="19">
        <v>0</v>
      </c>
      <c r="N22" s="19">
        <v>0</v>
      </c>
      <c r="P22" s="23">
        <v>-12505372</v>
      </c>
      <c r="Q22" s="21"/>
      <c r="R22" s="19">
        <v>106213250024</v>
      </c>
      <c r="S22" s="21"/>
      <c r="T22" s="19">
        <v>10029984</v>
      </c>
      <c r="V22" s="19">
        <v>8470</v>
      </c>
      <c r="X22" s="19">
        <v>45411389331</v>
      </c>
      <c r="Z22" s="19">
        <v>84297270334.569595</v>
      </c>
      <c r="AB22" s="28">
        <f t="shared" si="0"/>
        <v>0.83132666207438621</v>
      </c>
    </row>
    <row r="23" spans="1:28" ht="21.75" customHeight="1">
      <c r="A23" s="72" t="s">
        <v>33</v>
      </c>
      <c r="B23" s="72"/>
      <c r="C23" s="72"/>
      <c r="E23" s="73">
        <v>5229545</v>
      </c>
      <c r="F23" s="73"/>
      <c r="H23" s="19">
        <v>114614326401</v>
      </c>
      <c r="J23" s="19">
        <v>226038094083.05399</v>
      </c>
      <c r="L23" s="19">
        <v>585349</v>
      </c>
      <c r="N23" s="19">
        <v>26661916757</v>
      </c>
      <c r="P23" s="23">
        <v>-2025850</v>
      </c>
      <c r="Q23" s="21"/>
      <c r="R23" s="19">
        <v>89601139668</v>
      </c>
      <c r="S23" s="21"/>
      <c r="T23" s="19">
        <v>3789044</v>
      </c>
      <c r="V23" s="19">
        <v>42810</v>
      </c>
      <c r="X23" s="19">
        <v>92546576280</v>
      </c>
      <c r="Z23" s="19">
        <v>160955098273.763</v>
      </c>
      <c r="AB23" s="28">
        <f t="shared" si="0"/>
        <v>1.5873143229990136</v>
      </c>
    </row>
    <row r="24" spans="1:28" ht="21.75" customHeight="1">
      <c r="A24" s="72" t="s">
        <v>34</v>
      </c>
      <c r="B24" s="72"/>
      <c r="C24" s="72"/>
      <c r="E24" s="73">
        <v>21766668</v>
      </c>
      <c r="F24" s="73"/>
      <c r="H24" s="19">
        <v>60152043601</v>
      </c>
      <c r="J24" s="19">
        <v>95680963637.674805</v>
      </c>
      <c r="L24" s="19">
        <v>670000</v>
      </c>
      <c r="N24" s="19">
        <v>3970248626</v>
      </c>
      <c r="P24" s="23">
        <v>-3637566</v>
      </c>
      <c r="Q24" s="21"/>
      <c r="R24" s="19">
        <v>19223476064</v>
      </c>
      <c r="S24" s="21"/>
      <c r="T24" s="19">
        <v>18799102</v>
      </c>
      <c r="V24" s="19">
        <v>5500</v>
      </c>
      <c r="X24" s="19">
        <v>53943875271</v>
      </c>
      <c r="Z24" s="19">
        <v>102595817178.47</v>
      </c>
      <c r="AB24" s="28">
        <f t="shared" si="0"/>
        <v>1.0117841052178704</v>
      </c>
    </row>
    <row r="25" spans="1:28" ht="21.75" customHeight="1">
      <c r="A25" s="72" t="s">
        <v>35</v>
      </c>
      <c r="B25" s="72"/>
      <c r="C25" s="72"/>
      <c r="E25" s="73">
        <v>3544751</v>
      </c>
      <c r="F25" s="73"/>
      <c r="H25" s="19">
        <v>27854519543</v>
      </c>
      <c r="J25" s="19">
        <v>28314668101.898499</v>
      </c>
      <c r="L25" s="19">
        <v>0</v>
      </c>
      <c r="N25" s="19">
        <v>0</v>
      </c>
      <c r="P25" s="23">
        <v>-3544751</v>
      </c>
      <c r="Q25" s="21"/>
      <c r="R25" s="19">
        <v>28047924783</v>
      </c>
      <c r="S25" s="21"/>
      <c r="T25" s="19">
        <v>0</v>
      </c>
      <c r="V25" s="19">
        <v>0</v>
      </c>
      <c r="X25" s="19">
        <v>0</v>
      </c>
      <c r="Z25" s="19">
        <v>0</v>
      </c>
      <c r="AB25" s="28">
        <f t="shared" si="0"/>
        <v>0</v>
      </c>
    </row>
    <row r="26" spans="1:28" ht="21.75" customHeight="1">
      <c r="A26" s="72" t="s">
        <v>36</v>
      </c>
      <c r="B26" s="72"/>
      <c r="C26" s="72"/>
      <c r="E26" s="73">
        <v>16509423</v>
      </c>
      <c r="F26" s="73"/>
      <c r="H26" s="19">
        <v>202355430388</v>
      </c>
      <c r="J26" s="19">
        <v>326325558791.383</v>
      </c>
      <c r="L26" s="19">
        <v>0</v>
      </c>
      <c r="N26" s="19">
        <v>0</v>
      </c>
      <c r="P26" s="23">
        <v>-2087877</v>
      </c>
      <c r="Q26" s="21"/>
      <c r="R26" s="19">
        <v>44238389346</v>
      </c>
      <c r="S26" s="21"/>
      <c r="T26" s="19">
        <v>14421546</v>
      </c>
      <c r="V26" s="19">
        <v>22750</v>
      </c>
      <c r="X26" s="19">
        <v>176764393747</v>
      </c>
      <c r="Z26" s="19">
        <v>325554034474.30499</v>
      </c>
      <c r="AB26" s="28">
        <f t="shared" si="0"/>
        <v>3.2105636129167245</v>
      </c>
    </row>
    <row r="27" spans="1:28" ht="21.75" customHeight="1">
      <c r="A27" s="72" t="s">
        <v>37</v>
      </c>
      <c r="B27" s="72"/>
      <c r="C27" s="72"/>
      <c r="E27" s="73">
        <v>5154712</v>
      </c>
      <c r="F27" s="73"/>
      <c r="H27" s="19">
        <v>53903760250</v>
      </c>
      <c r="J27" s="19">
        <v>99842185808.204803</v>
      </c>
      <c r="L27" s="19">
        <v>0</v>
      </c>
      <c r="N27" s="19">
        <v>0</v>
      </c>
      <c r="P27" s="23">
        <v>-937238</v>
      </c>
      <c r="Q27" s="21"/>
      <c r="R27" s="19">
        <v>20714682631</v>
      </c>
      <c r="S27" s="21"/>
      <c r="T27" s="19">
        <v>4217474</v>
      </c>
      <c r="V27" s="19">
        <v>23980</v>
      </c>
      <c r="X27" s="19">
        <v>44102892141</v>
      </c>
      <c r="Z27" s="19">
        <v>100353252765</v>
      </c>
      <c r="AB27" s="28">
        <f t="shared" si="0"/>
        <v>0.98966828128979389</v>
      </c>
    </row>
    <row r="28" spans="1:28" ht="21.75" customHeight="1">
      <c r="A28" s="72" t="s">
        <v>38</v>
      </c>
      <c r="B28" s="72"/>
      <c r="C28" s="72"/>
      <c r="E28" s="73">
        <v>53934623</v>
      </c>
      <c r="F28" s="73"/>
      <c r="H28" s="19">
        <v>383576144253</v>
      </c>
      <c r="J28" s="19">
        <v>1105675854804.5801</v>
      </c>
      <c r="L28" s="19">
        <v>15472284</v>
      </c>
      <c r="N28" s="19">
        <v>364352099756</v>
      </c>
      <c r="P28" s="23">
        <v>-2175688</v>
      </c>
      <c r="Q28" s="21"/>
      <c r="R28" s="19">
        <v>52722440078</v>
      </c>
      <c r="S28" s="21"/>
      <c r="T28" s="19">
        <v>67231219</v>
      </c>
      <c r="V28" s="19">
        <v>24500</v>
      </c>
      <c r="X28" s="19">
        <v>724754294460</v>
      </c>
      <c r="Z28" s="19">
        <v>1634432281089.6899</v>
      </c>
      <c r="AB28" s="28">
        <f t="shared" si="0"/>
        <v>16.118518751937643</v>
      </c>
    </row>
    <row r="29" spans="1:28" ht="21.75" customHeight="1">
      <c r="A29" s="72" t="s">
        <v>39</v>
      </c>
      <c r="B29" s="72"/>
      <c r="C29" s="72"/>
      <c r="E29" s="73">
        <v>31430382</v>
      </c>
      <c r="F29" s="73"/>
      <c r="H29" s="19">
        <v>196170661702</v>
      </c>
      <c r="J29" s="19">
        <v>496191934090.99701</v>
      </c>
      <c r="L29" s="19">
        <v>0</v>
      </c>
      <c r="N29" s="19">
        <v>0</v>
      </c>
      <c r="P29" s="23">
        <v>-13453614</v>
      </c>
      <c r="Q29" s="21"/>
      <c r="R29" s="19">
        <v>214030837857</v>
      </c>
      <c r="S29" s="21"/>
      <c r="T29" s="19">
        <v>17976768</v>
      </c>
      <c r="V29" s="19">
        <v>15730</v>
      </c>
      <c r="X29" s="19">
        <v>112200814949</v>
      </c>
      <c r="Z29" s="19">
        <v>280588713286.25299</v>
      </c>
      <c r="AB29" s="28">
        <f t="shared" si="0"/>
        <v>2.7671225593214657</v>
      </c>
    </row>
    <row r="30" spans="1:28" ht="21.75" customHeight="1">
      <c r="A30" s="72" t="s">
        <v>40</v>
      </c>
      <c r="B30" s="72"/>
      <c r="C30" s="72"/>
      <c r="E30" s="73">
        <v>150590674</v>
      </c>
      <c r="F30" s="73"/>
      <c r="H30" s="19">
        <v>311044516440</v>
      </c>
      <c r="J30" s="19">
        <v>600694964521.71997</v>
      </c>
      <c r="L30" s="19">
        <v>0</v>
      </c>
      <c r="N30" s="19">
        <v>0</v>
      </c>
      <c r="P30" s="23">
        <v>-7137938</v>
      </c>
      <c r="Q30" s="21"/>
      <c r="R30" s="19">
        <v>31788772888</v>
      </c>
      <c r="S30" s="21"/>
      <c r="T30" s="19">
        <v>143452736</v>
      </c>
      <c r="V30" s="19">
        <v>4790</v>
      </c>
      <c r="X30" s="19">
        <v>296301130189</v>
      </c>
      <c r="Z30" s="19">
        <v>681827024019.94897</v>
      </c>
      <c r="AB30" s="28">
        <f t="shared" si="0"/>
        <v>6.7240728168414723</v>
      </c>
    </row>
    <row r="31" spans="1:28" ht="21.75" customHeight="1">
      <c r="A31" s="72" t="s">
        <v>41</v>
      </c>
      <c r="B31" s="72"/>
      <c r="C31" s="72"/>
      <c r="E31" s="73">
        <v>257137244</v>
      </c>
      <c r="F31" s="73"/>
      <c r="H31" s="19">
        <v>766520098510</v>
      </c>
      <c r="J31" s="19">
        <v>1518139959968.0901</v>
      </c>
      <c r="L31" s="19">
        <v>1339305</v>
      </c>
      <c r="N31" s="19">
        <v>7660048920</v>
      </c>
      <c r="P31" s="23">
        <v>-20887668</v>
      </c>
      <c r="Q31" s="21"/>
      <c r="R31" s="19">
        <v>119305221237</v>
      </c>
      <c r="S31" s="21"/>
      <c r="T31" s="19">
        <v>237588881</v>
      </c>
      <c r="V31" s="19">
        <v>5470</v>
      </c>
      <c r="X31" s="19">
        <v>711863783729</v>
      </c>
      <c r="Z31" s="19">
        <v>1289565184655.79</v>
      </c>
      <c r="AB31" s="28">
        <f t="shared" si="0"/>
        <v>12.717492704477273</v>
      </c>
    </row>
    <row r="32" spans="1:28" ht="21.75" customHeight="1">
      <c r="A32" s="72" t="s">
        <v>42</v>
      </c>
      <c r="B32" s="72"/>
      <c r="C32" s="72"/>
      <c r="E32" s="73">
        <v>94380468</v>
      </c>
      <c r="F32" s="73"/>
      <c r="H32" s="19">
        <v>365117541251</v>
      </c>
      <c r="J32" s="19">
        <v>1277398371239.3899</v>
      </c>
      <c r="L32" s="19">
        <v>27597495</v>
      </c>
      <c r="N32" s="19">
        <v>444072616788</v>
      </c>
      <c r="P32" s="23">
        <v>-400000</v>
      </c>
      <c r="Q32" s="21"/>
      <c r="R32" s="19">
        <v>6609510521</v>
      </c>
      <c r="S32" s="21"/>
      <c r="T32" s="19">
        <v>121577963</v>
      </c>
      <c r="V32" s="19">
        <v>17760</v>
      </c>
      <c r="X32" s="19">
        <v>806536596238</v>
      </c>
      <c r="Z32" s="19">
        <v>2142533816545.1399</v>
      </c>
      <c r="AB32" s="28">
        <f t="shared" si="0"/>
        <v>21.129337628854795</v>
      </c>
    </row>
    <row r="33" spans="1:28" ht="21.75" customHeight="1">
      <c r="A33" s="72" t="s">
        <v>43</v>
      </c>
      <c r="B33" s="72"/>
      <c r="C33" s="72"/>
      <c r="E33" s="73">
        <v>45873284</v>
      </c>
      <c r="F33" s="73"/>
      <c r="H33" s="19">
        <v>234606406079</v>
      </c>
      <c r="J33" s="19">
        <v>319541158273.05402</v>
      </c>
      <c r="L33" s="19">
        <v>334687</v>
      </c>
      <c r="N33" s="19">
        <v>3238087945</v>
      </c>
      <c r="P33" s="23">
        <v>-1519421</v>
      </c>
      <c r="Q33" s="21"/>
      <c r="R33" s="19">
        <v>12720055462</v>
      </c>
      <c r="S33" s="21"/>
      <c r="T33" s="19">
        <v>44688550</v>
      </c>
      <c r="V33" s="19">
        <v>8590</v>
      </c>
      <c r="X33" s="19">
        <v>230067205097</v>
      </c>
      <c r="Z33" s="19">
        <v>380907293498.01501</v>
      </c>
      <c r="AB33" s="28">
        <f t="shared" si="0"/>
        <v>3.7564489052456831</v>
      </c>
    </row>
    <row r="34" spans="1:28" ht="21.75" customHeight="1">
      <c r="A34" s="72" t="s">
        <v>44</v>
      </c>
      <c r="B34" s="72"/>
      <c r="C34" s="72"/>
      <c r="E34" s="73">
        <v>2280689</v>
      </c>
      <c r="F34" s="73"/>
      <c r="H34" s="19">
        <v>125691952462</v>
      </c>
      <c r="J34" s="19">
        <v>163257096028.52399</v>
      </c>
      <c r="L34" s="19">
        <v>195286</v>
      </c>
      <c r="N34" s="19">
        <v>14357455461</v>
      </c>
      <c r="P34" s="23">
        <v>-566631</v>
      </c>
      <c r="Q34" s="21"/>
      <c r="R34" s="19">
        <v>40243674630</v>
      </c>
      <c r="S34" s="21"/>
      <c r="T34" s="19">
        <v>1909344</v>
      </c>
      <c r="V34" s="19">
        <v>69380</v>
      </c>
      <c r="X34" s="19">
        <v>107998867804</v>
      </c>
      <c r="Z34" s="19">
        <v>131446291403.65401</v>
      </c>
      <c r="AB34" s="28">
        <f t="shared" si="0"/>
        <v>1.2963030266692288</v>
      </c>
    </row>
    <row r="35" spans="1:28" ht="21.75" customHeight="1">
      <c r="A35" s="72" t="s">
        <v>45</v>
      </c>
      <c r="B35" s="72"/>
      <c r="C35" s="72"/>
      <c r="E35" s="73">
        <v>4942958</v>
      </c>
      <c r="F35" s="73"/>
      <c r="H35" s="19">
        <v>33692777927</v>
      </c>
      <c r="J35" s="19">
        <v>34774669946.739403</v>
      </c>
      <c r="L35" s="19">
        <v>700000</v>
      </c>
      <c r="N35" s="19">
        <v>4618270345</v>
      </c>
      <c r="P35" s="23">
        <v>-4998674</v>
      </c>
      <c r="Q35" s="21"/>
      <c r="R35" s="19">
        <v>33886919974</v>
      </c>
      <c r="S35" s="21"/>
      <c r="T35" s="19">
        <v>644284</v>
      </c>
      <c r="V35" s="19">
        <v>6430</v>
      </c>
      <c r="X35" s="19">
        <v>4373155285</v>
      </c>
      <c r="Z35" s="19">
        <v>4110722692.4924002</v>
      </c>
      <c r="AB35" s="28">
        <f t="shared" si="0"/>
        <v>4.0539312377493586E-2</v>
      </c>
    </row>
    <row r="36" spans="1:28" ht="21.75" customHeight="1">
      <c r="A36" s="72" t="s">
        <v>46</v>
      </c>
      <c r="B36" s="72"/>
      <c r="C36" s="72"/>
      <c r="E36" s="73">
        <v>1174433</v>
      </c>
      <c r="F36" s="73"/>
      <c r="H36" s="19">
        <v>34937393770</v>
      </c>
      <c r="J36" s="19">
        <v>37932293301.220497</v>
      </c>
      <c r="L36" s="19">
        <v>84083</v>
      </c>
      <c r="N36" s="19">
        <v>3017204612</v>
      </c>
      <c r="P36" s="23">
        <v>-554204</v>
      </c>
      <c r="Q36" s="21"/>
      <c r="R36" s="19">
        <v>16772824075</v>
      </c>
      <c r="S36" s="21"/>
      <c r="T36" s="19">
        <v>704312</v>
      </c>
      <c r="V36" s="19">
        <v>31600</v>
      </c>
      <c r="X36" s="19">
        <v>21409515664</v>
      </c>
      <c r="Z36" s="19">
        <v>22084218316.383999</v>
      </c>
      <c r="AB36" s="28">
        <f t="shared" si="0"/>
        <v>0.21779115058667065</v>
      </c>
    </row>
    <row r="37" spans="1:28" ht="21.75" customHeight="1">
      <c r="A37" s="72" t="s">
        <v>47</v>
      </c>
      <c r="B37" s="72"/>
      <c r="C37" s="72"/>
      <c r="E37" s="73">
        <v>2984025</v>
      </c>
      <c r="F37" s="73"/>
      <c r="H37" s="19">
        <v>11147735417</v>
      </c>
      <c r="J37" s="19">
        <v>15278545791.629999</v>
      </c>
      <c r="L37" s="19">
        <v>0</v>
      </c>
      <c r="N37" s="19">
        <v>0</v>
      </c>
      <c r="P37" s="23">
        <v>-2984025</v>
      </c>
      <c r="Q37" s="21"/>
      <c r="R37" s="19">
        <v>15907780911</v>
      </c>
      <c r="S37" s="21"/>
      <c r="T37" s="19">
        <v>0</v>
      </c>
      <c r="V37" s="19">
        <v>0</v>
      </c>
      <c r="X37" s="19">
        <v>0</v>
      </c>
      <c r="Z37" s="19">
        <v>0</v>
      </c>
      <c r="AB37" s="28">
        <f t="shared" si="0"/>
        <v>0</v>
      </c>
    </row>
    <row r="38" spans="1:28" ht="21.75" customHeight="1">
      <c r="A38" s="72" t="s">
        <v>48</v>
      </c>
      <c r="B38" s="72"/>
      <c r="C38" s="72"/>
      <c r="E38" s="73">
        <v>443106</v>
      </c>
      <c r="F38" s="73"/>
      <c r="H38" s="19">
        <v>5136054447</v>
      </c>
      <c r="J38" s="19">
        <v>5214614176.7531996</v>
      </c>
      <c r="L38" s="19">
        <v>32200</v>
      </c>
      <c r="N38" s="19">
        <v>393886519</v>
      </c>
      <c r="P38" s="23">
        <v>-475306</v>
      </c>
      <c r="Q38" s="21"/>
      <c r="R38" s="19">
        <v>5315251146</v>
      </c>
      <c r="S38" s="21"/>
      <c r="T38" s="19">
        <v>0</v>
      </c>
      <c r="V38" s="19">
        <v>0</v>
      </c>
      <c r="X38" s="19">
        <v>0</v>
      </c>
      <c r="Z38" s="19">
        <v>0</v>
      </c>
      <c r="AB38" s="28">
        <f t="shared" si="0"/>
        <v>0</v>
      </c>
    </row>
    <row r="39" spans="1:28" ht="21.75" customHeight="1">
      <c r="A39" s="72" t="s">
        <v>49</v>
      </c>
      <c r="B39" s="72"/>
      <c r="C39" s="72"/>
      <c r="E39" s="73">
        <v>13261696</v>
      </c>
      <c r="F39" s="73"/>
      <c r="H39" s="19">
        <v>30509083447</v>
      </c>
      <c r="J39" s="19">
        <v>53163099683.276802</v>
      </c>
      <c r="L39" s="19">
        <v>4000000</v>
      </c>
      <c r="N39" s="19">
        <v>19860915696</v>
      </c>
      <c r="P39" s="23">
        <v>-8363167</v>
      </c>
      <c r="Q39" s="21"/>
      <c r="R39" s="19">
        <v>39990489271</v>
      </c>
      <c r="S39" s="21"/>
      <c r="T39" s="19">
        <v>8898529</v>
      </c>
      <c r="V39" s="19">
        <v>4540</v>
      </c>
      <c r="X39" s="19">
        <v>27700479084</v>
      </c>
      <c r="Z39" s="19">
        <v>40087034903.568199</v>
      </c>
      <c r="AB39" s="28">
        <f t="shared" si="0"/>
        <v>0.39533214760782465</v>
      </c>
    </row>
    <row r="40" spans="1:28" ht="21.75" customHeight="1">
      <c r="A40" s="76" t="s">
        <v>50</v>
      </c>
      <c r="B40" s="76"/>
      <c r="C40" s="76"/>
      <c r="D40" s="11"/>
      <c r="E40" s="73">
        <v>0</v>
      </c>
      <c r="F40" s="77"/>
      <c r="H40" s="20">
        <v>0</v>
      </c>
      <c r="J40" s="20">
        <v>0</v>
      </c>
      <c r="L40" s="20">
        <v>4010000</v>
      </c>
      <c r="N40" s="20">
        <v>38708384958</v>
      </c>
      <c r="P40" s="23">
        <v>0</v>
      </c>
      <c r="Q40" s="21"/>
      <c r="R40" s="20">
        <v>0</v>
      </c>
      <c r="S40" s="21"/>
      <c r="T40" s="20">
        <v>4010000</v>
      </c>
      <c r="V40" s="20">
        <v>11380</v>
      </c>
      <c r="X40" s="20">
        <v>38708384958</v>
      </c>
      <c r="Z40" s="20">
        <v>45281050726</v>
      </c>
      <c r="AB40" s="28">
        <f t="shared" si="0"/>
        <v>0.44655472954062336</v>
      </c>
    </row>
    <row r="41" spans="1:28" ht="21.75" customHeight="1" thickBot="1">
      <c r="A41" s="74" t="s">
        <v>51</v>
      </c>
      <c r="B41" s="74"/>
      <c r="C41" s="74"/>
      <c r="D41" s="74"/>
      <c r="F41" s="25">
        <f>SUM(E9:F40)</f>
        <v>1109201458</v>
      </c>
      <c r="H41" s="25">
        <f>SUM(H9:H40)</f>
        <v>4872259679056</v>
      </c>
      <c r="J41" s="25">
        <f>SUM(J9:J40)</f>
        <v>9186476274162.1387</v>
      </c>
      <c r="L41" s="46">
        <f>SUM(L9:L40)</f>
        <v>74658365</v>
      </c>
      <c r="M41" s="47"/>
      <c r="N41" s="48">
        <f>SUM(N9:N40)</f>
        <v>1017925257591</v>
      </c>
      <c r="O41" s="47"/>
      <c r="P41" s="49">
        <f>SUM(P9:P40)</f>
        <v>-138294053</v>
      </c>
      <c r="Q41" s="50"/>
      <c r="R41" s="46">
        <f>SUM(R9:R40)</f>
        <v>1431012426961</v>
      </c>
      <c r="S41" s="50"/>
      <c r="T41" s="46">
        <f>SUM(T9:T40)</f>
        <v>1045565770</v>
      </c>
      <c r="V41" s="14"/>
      <c r="X41" s="46">
        <f>SUM(X9:X40)</f>
        <v>5013227294100</v>
      </c>
      <c r="Y41" s="47"/>
      <c r="Z41" s="46">
        <f>SUM(Z9:Z40)</f>
        <v>9909729141954.0156</v>
      </c>
      <c r="AA41" s="47"/>
      <c r="AB41" s="51">
        <f>SUM(AB9:AB40)</f>
        <v>97.728218445805084</v>
      </c>
    </row>
    <row r="42" spans="1:28" ht="13.5" thickTop="1"/>
    <row r="43" spans="1:28">
      <c r="R43" s="36"/>
      <c r="X43" s="26"/>
    </row>
    <row r="44" spans="1:28" ht="14.25">
      <c r="L44" s="26"/>
      <c r="N44" s="26"/>
      <c r="P44" s="26"/>
      <c r="R44" s="26"/>
      <c r="X44" s="26"/>
      <c r="Z44" s="27"/>
    </row>
    <row r="45" spans="1:28" ht="14.25">
      <c r="Z45" s="27"/>
    </row>
    <row r="46" spans="1:28">
      <c r="L46" s="26"/>
      <c r="R46" s="26"/>
      <c r="Z46" s="26"/>
    </row>
  </sheetData>
  <mergeCells count="85">
    <mergeCell ref="A41:D41"/>
    <mergeCell ref="J7:J8"/>
    <mergeCell ref="H7:H8"/>
    <mergeCell ref="E7:F8"/>
    <mergeCell ref="A7:C8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T7:T8"/>
    <mergeCell ref="V7:V8"/>
    <mergeCell ref="X7:X8"/>
    <mergeCell ref="Z7:Z8"/>
    <mergeCell ref="AB7:AB8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  <pageSetUpPr fitToPage="1"/>
  </sheetPr>
  <dimension ref="A1:L18"/>
  <sheetViews>
    <sheetView rightToLeft="1" view="pageBreakPreview" zoomScale="60" zoomScaleNormal="100" workbookViewId="0">
      <selection activeCell="J13" sqref="J13"/>
    </sheetView>
  </sheetViews>
  <sheetFormatPr defaultRowHeight="12.75"/>
  <cols>
    <col min="1" max="1" width="5.140625" customWidth="1"/>
    <col min="2" max="2" width="35" customWidth="1"/>
    <col min="3" max="3" width="1.28515625" customWidth="1"/>
    <col min="4" max="4" width="17.7109375" customWidth="1"/>
    <col min="5" max="5" width="1.28515625" customWidth="1"/>
    <col min="6" max="6" width="18.140625" customWidth="1"/>
    <col min="7" max="7" width="1.5703125" customWidth="1"/>
    <col min="8" max="8" width="19.28515625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2" ht="21.75" customHeight="1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2" ht="21.75" customHeight="1">
      <c r="A3" s="62" t="s">
        <v>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</row>
    <row r="4" spans="1:12" ht="14.45" customHeight="1"/>
    <row r="5" spans="1:12" ht="14.45" customHeight="1">
      <c r="A5" s="1" t="s">
        <v>53</v>
      </c>
      <c r="B5" s="64" t="s">
        <v>54</v>
      </c>
      <c r="C5" s="64"/>
      <c r="D5" s="64"/>
      <c r="E5" s="64"/>
      <c r="F5" s="64"/>
      <c r="G5" s="64"/>
      <c r="H5" s="64"/>
      <c r="I5" s="64"/>
      <c r="J5" s="64"/>
      <c r="K5" s="64"/>
      <c r="L5" s="64"/>
    </row>
    <row r="6" spans="1:12" ht="14.45" customHeight="1">
      <c r="D6" s="2" t="s">
        <v>7</v>
      </c>
      <c r="F6" s="65" t="s">
        <v>8</v>
      </c>
      <c r="G6" s="65"/>
      <c r="H6" s="75"/>
      <c r="J6" s="2" t="s">
        <v>9</v>
      </c>
    </row>
    <row r="7" spans="1:12" ht="14.45" customHeight="1">
      <c r="D7" s="67" t="s">
        <v>56</v>
      </c>
      <c r="F7" s="67" t="s">
        <v>57</v>
      </c>
      <c r="G7" s="3"/>
      <c r="H7" s="75" t="s">
        <v>58</v>
      </c>
      <c r="J7" s="67" t="s">
        <v>56</v>
      </c>
      <c r="L7" s="75" t="s">
        <v>18</v>
      </c>
    </row>
    <row r="8" spans="1:12" ht="14.45" customHeight="1">
      <c r="A8" s="65" t="s">
        <v>55</v>
      </c>
      <c r="B8" s="65"/>
      <c r="D8" s="68"/>
      <c r="F8" s="68"/>
      <c r="H8" s="69"/>
      <c r="J8" s="69"/>
      <c r="L8" s="69"/>
    </row>
    <row r="9" spans="1:12" ht="21.75" customHeight="1">
      <c r="A9" s="70" t="s">
        <v>59</v>
      </c>
      <c r="B9" s="70"/>
      <c r="D9" s="18">
        <v>1015330401</v>
      </c>
      <c r="F9" s="18">
        <v>521245951600</v>
      </c>
      <c r="H9" s="23">
        <v>-522236861540</v>
      </c>
      <c r="J9" s="19">
        <f>D9+F9+H9</f>
        <v>24420461</v>
      </c>
      <c r="L9" s="28">
        <f>(J9/10140089832344)*100</f>
        <v>2.4083081514826113E-4</v>
      </c>
    </row>
    <row r="10" spans="1:12" ht="21.75" customHeight="1">
      <c r="A10" s="72" t="s">
        <v>60</v>
      </c>
      <c r="B10" s="72"/>
      <c r="D10" s="19">
        <v>3010091</v>
      </c>
      <c r="F10" s="19">
        <v>12783</v>
      </c>
      <c r="H10" s="19">
        <v>0</v>
      </c>
      <c r="J10" s="19">
        <f t="shared" ref="J10:J12" si="0">D10+F10+H10</f>
        <v>3022874</v>
      </c>
      <c r="L10" s="28">
        <f t="shared" ref="L10:L12" si="1">(J10/10140089832344)*100</f>
        <v>2.9811116567802909E-5</v>
      </c>
    </row>
    <row r="11" spans="1:12" ht="21.75" customHeight="1">
      <c r="A11" s="72" t="s">
        <v>61</v>
      </c>
      <c r="B11" s="72"/>
      <c r="D11" s="19">
        <v>12077078</v>
      </c>
      <c r="F11" s="19">
        <v>51069</v>
      </c>
      <c r="H11" s="19">
        <v>0</v>
      </c>
      <c r="J11" s="19">
        <f t="shared" si="0"/>
        <v>12128147</v>
      </c>
      <c r="L11" s="28">
        <f t="shared" si="1"/>
        <v>1.1960591277322478E-4</v>
      </c>
    </row>
    <row r="12" spans="1:12" ht="21.75" customHeight="1">
      <c r="A12" s="76" t="s">
        <v>62</v>
      </c>
      <c r="B12" s="76"/>
      <c r="D12" s="20">
        <v>28869320772</v>
      </c>
      <c r="F12" s="20">
        <v>37776</v>
      </c>
      <c r="H12" s="24">
        <v>-28860425000</v>
      </c>
      <c r="J12" s="19">
        <f t="shared" si="0"/>
        <v>8933548</v>
      </c>
      <c r="L12" s="28">
        <f t="shared" si="1"/>
        <v>8.8101270774786682E-5</v>
      </c>
    </row>
    <row r="13" spans="1:12" ht="21.75" customHeight="1" thickBot="1">
      <c r="A13" s="74" t="s">
        <v>51</v>
      </c>
      <c r="B13" s="74"/>
      <c r="D13" s="52">
        <f>SUM(D9:D12)</f>
        <v>29899738342</v>
      </c>
      <c r="F13" s="52">
        <f>SUM(F9:F12)</f>
        <v>521246053228</v>
      </c>
      <c r="H13" s="53">
        <f>SUM(H9:H12)</f>
        <v>-551097286540</v>
      </c>
      <c r="J13" s="54">
        <f>SUM(J9:J12)</f>
        <v>48505030</v>
      </c>
      <c r="L13" s="29">
        <f>SUM(L9:L12)</f>
        <v>4.783491152640755E-4</v>
      </c>
    </row>
    <row r="14" spans="1:12" ht="13.5" thickTop="1"/>
    <row r="18" spans="12:12">
      <c r="L18" s="26"/>
    </row>
  </sheetData>
  <mergeCells count="16">
    <mergeCell ref="J7:J8"/>
    <mergeCell ref="L7:L8"/>
    <mergeCell ref="A12:B12"/>
    <mergeCell ref="A13:B13"/>
    <mergeCell ref="D7:D8"/>
    <mergeCell ref="H7:H8"/>
    <mergeCell ref="F7:F8"/>
    <mergeCell ref="A8:B8"/>
    <mergeCell ref="A9:B9"/>
    <mergeCell ref="A10:B10"/>
    <mergeCell ref="A11:B11"/>
    <mergeCell ref="A1:L1"/>
    <mergeCell ref="A2:L2"/>
    <mergeCell ref="A3:L3"/>
    <mergeCell ref="B5:L5"/>
    <mergeCell ref="F6:H6"/>
  </mergeCells>
  <pageMargins left="0.39" right="0.39" top="0.39" bottom="0.39" header="0" footer="0"/>
  <pageSetup scale="9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8"/>
  <sheetViews>
    <sheetView rightToLeft="1" view="pageBreakPreview" zoomScale="60" zoomScaleNormal="100" workbookViewId="0">
      <selection activeCell="F11" sqref="F11"/>
    </sheetView>
  </sheetViews>
  <sheetFormatPr defaultRowHeight="12.75"/>
  <cols>
    <col min="1" max="1" width="2.5703125" customWidth="1"/>
    <col min="2" max="2" width="47.710937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8.8554687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ht="21.75" customHeight="1">
      <c r="A2" s="62" t="s">
        <v>63</v>
      </c>
      <c r="B2" s="62"/>
      <c r="C2" s="62"/>
      <c r="D2" s="62"/>
      <c r="E2" s="62"/>
      <c r="F2" s="62"/>
      <c r="G2" s="62"/>
      <c r="H2" s="62"/>
      <c r="I2" s="62"/>
      <c r="J2" s="62"/>
    </row>
    <row r="3" spans="1:10" ht="21.75" customHeight="1">
      <c r="A3" s="62" t="s">
        <v>2</v>
      </c>
      <c r="B3" s="62"/>
      <c r="C3" s="62"/>
      <c r="D3" s="62"/>
      <c r="E3" s="62"/>
      <c r="F3" s="62"/>
      <c r="G3" s="62"/>
      <c r="H3" s="62"/>
      <c r="I3" s="62"/>
      <c r="J3" s="62"/>
    </row>
    <row r="4" spans="1:10" ht="14.45" customHeight="1"/>
    <row r="5" spans="1:10" ht="29.1" customHeight="1">
      <c r="A5" s="1" t="s">
        <v>64</v>
      </c>
      <c r="B5" s="64" t="s">
        <v>65</v>
      </c>
      <c r="C5" s="64"/>
      <c r="D5" s="64"/>
      <c r="E5" s="64"/>
      <c r="F5" s="64"/>
      <c r="G5" s="64"/>
      <c r="H5" s="64"/>
      <c r="I5" s="64"/>
      <c r="J5" s="64"/>
    </row>
    <row r="6" spans="1:10" ht="14.45" customHeight="1">
      <c r="D6" s="75" t="s">
        <v>67</v>
      </c>
      <c r="F6" s="75" t="s">
        <v>56</v>
      </c>
      <c r="H6" s="75" t="s">
        <v>68</v>
      </c>
      <c r="J6" s="75" t="s">
        <v>69</v>
      </c>
    </row>
    <row r="7" spans="1:10" ht="14.45" customHeight="1">
      <c r="A7" s="65" t="s">
        <v>66</v>
      </c>
      <c r="B7" s="65"/>
      <c r="D7" s="75"/>
      <c r="F7" s="68"/>
      <c r="H7" s="69"/>
      <c r="J7" s="69"/>
    </row>
    <row r="8" spans="1:10" ht="21.75" customHeight="1">
      <c r="A8" s="70" t="s">
        <v>70</v>
      </c>
      <c r="B8" s="70"/>
      <c r="D8" s="32" t="s">
        <v>71</v>
      </c>
      <c r="F8" s="18">
        <f>'درآمد سرمایه گذاری در سهام'!J56</f>
        <v>1138295759359</v>
      </c>
      <c r="H8" s="28">
        <f>(F8/F11)*100</f>
        <v>99.670674584744646</v>
      </c>
      <c r="J8" s="28">
        <f>(F8/10140089832344)*100</f>
        <v>11.225696992625849</v>
      </c>
    </row>
    <row r="9" spans="1:10" ht="21.75" customHeight="1">
      <c r="A9" s="72" t="s">
        <v>72</v>
      </c>
      <c r="B9" s="72"/>
      <c r="D9" s="32" t="s">
        <v>71</v>
      </c>
      <c r="F9" s="41">
        <f>'درآمد سپرده بانکی'!D12</f>
        <v>118562</v>
      </c>
      <c r="H9" s="19">
        <f>(F9/F11)*100</f>
        <v>1.038144473697328E-5</v>
      </c>
      <c r="J9" s="19">
        <f>(F9/10140089832344)*100</f>
        <v>1.1692401345579896E-6</v>
      </c>
    </row>
    <row r="10" spans="1:10" ht="21.75" customHeight="1">
      <c r="A10" s="76" t="s">
        <v>73</v>
      </c>
      <c r="B10" s="76"/>
      <c r="D10" s="32" t="s">
        <v>74</v>
      </c>
      <c r="F10" s="42">
        <f>'سایر درآمدها'!D11</f>
        <v>3760964878</v>
      </c>
      <c r="H10" s="28">
        <f>(F10/F11)*100</f>
        <v>0.32931503381061772</v>
      </c>
      <c r="J10" s="28">
        <f>(F10/10140089832344)*100</f>
        <v>3.7090054823810267E-2</v>
      </c>
    </row>
    <row r="11" spans="1:10" ht="21.75" customHeight="1" thickBot="1">
      <c r="A11" s="74" t="s">
        <v>51</v>
      </c>
      <c r="B11" s="74"/>
      <c r="D11" s="30"/>
      <c r="F11" s="52">
        <f>SUM(F8:F10)</f>
        <v>1142056842799</v>
      </c>
      <c r="H11" s="40">
        <f>SUM(H8:H10)</f>
        <v>100</v>
      </c>
      <c r="J11" s="29">
        <f>SUM(J8:J10)</f>
        <v>11.262788216689794</v>
      </c>
    </row>
    <row r="12" spans="1:10" ht="13.5" thickTop="1"/>
    <row r="18" spans="10:10">
      <c r="J18" s="26"/>
    </row>
  </sheetData>
  <mergeCells count="13">
    <mergeCell ref="A11:B11"/>
    <mergeCell ref="A8:B8"/>
    <mergeCell ref="A9:B9"/>
    <mergeCell ref="A10:B10"/>
    <mergeCell ref="A1:J1"/>
    <mergeCell ref="A2:J2"/>
    <mergeCell ref="A3:J3"/>
    <mergeCell ref="B5:J5"/>
    <mergeCell ref="A7:B7"/>
    <mergeCell ref="F6:F7"/>
    <mergeCell ref="H6:H7"/>
    <mergeCell ref="J6:J7"/>
    <mergeCell ref="D6:D7"/>
  </mergeCells>
  <pageMargins left="0.39" right="0.39" top="0.39" bottom="0.39" header="0" footer="0"/>
  <pageSetup fitToHeight="0" orientation="landscape" r:id="rId1"/>
  <ignoredErrors>
    <ignoredError sqref="H9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  <pageSetUpPr fitToPage="1"/>
  </sheetPr>
  <dimension ref="A1:W58"/>
  <sheetViews>
    <sheetView rightToLeft="1" view="pageBreakPreview" topLeftCell="A18" zoomScale="60" zoomScaleNormal="100" workbookViewId="0">
      <selection activeCell="N58" sqref="N58"/>
    </sheetView>
  </sheetViews>
  <sheetFormatPr defaultRowHeight="12.75"/>
  <cols>
    <col min="1" max="1" width="5.140625" customWidth="1"/>
    <col min="2" max="2" width="26.7109375" customWidth="1"/>
    <col min="3" max="3" width="1.28515625" customWidth="1"/>
    <col min="4" max="4" width="16.42578125" customWidth="1"/>
    <col min="5" max="5" width="1.28515625" customWidth="1"/>
    <col min="6" max="6" width="19.42578125" customWidth="1"/>
    <col min="7" max="7" width="1.28515625" customWidth="1"/>
    <col min="8" max="8" width="18.5703125" customWidth="1"/>
    <col min="9" max="9" width="1.28515625" customWidth="1"/>
    <col min="10" max="10" width="19.140625" customWidth="1"/>
    <col min="11" max="11" width="1.28515625" customWidth="1"/>
    <col min="12" max="12" width="17.140625" customWidth="1"/>
    <col min="13" max="13" width="1.28515625" customWidth="1"/>
    <col min="14" max="14" width="19.85546875" customWidth="1"/>
    <col min="15" max="16" width="1.28515625" customWidth="1"/>
    <col min="17" max="17" width="22.5703125" customWidth="1"/>
    <col min="18" max="18" width="1.28515625" customWidth="1"/>
    <col min="19" max="19" width="21.28515625" customWidth="1"/>
    <col min="20" max="20" width="1.28515625" customWidth="1"/>
    <col min="21" max="21" width="19.7109375" customWidth="1"/>
    <col min="22" max="22" width="1.28515625" customWidth="1"/>
    <col min="23" max="23" width="16.5703125" customWidth="1"/>
    <col min="24" max="24" width="0.28515625" customWidth="1"/>
  </cols>
  <sheetData>
    <row r="1" spans="1:23" ht="29.1" customHeight="1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</row>
    <row r="2" spans="1:23" ht="21.75" customHeight="1">
      <c r="A2" s="62" t="s">
        <v>63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</row>
    <row r="3" spans="1:23" ht="21.75" customHeight="1">
      <c r="A3" s="62" t="s">
        <v>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</row>
    <row r="4" spans="1:23" ht="14.45" customHeight="1"/>
    <row r="5" spans="1:23" ht="14.45" customHeight="1">
      <c r="A5" s="1" t="s">
        <v>75</v>
      </c>
      <c r="B5" s="64" t="s">
        <v>76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</row>
    <row r="6" spans="1:23" ht="14.45" customHeight="1">
      <c r="D6" s="65" t="s">
        <v>77</v>
      </c>
      <c r="E6" s="65"/>
      <c r="F6" s="65"/>
      <c r="G6" s="65"/>
      <c r="H6" s="65"/>
      <c r="I6" s="65"/>
      <c r="J6" s="65"/>
      <c r="K6" s="65"/>
      <c r="L6" s="65"/>
      <c r="N6" s="65" t="s">
        <v>78</v>
      </c>
      <c r="O6" s="65"/>
      <c r="P6" s="65"/>
      <c r="Q6" s="65"/>
      <c r="R6" s="65"/>
      <c r="S6" s="65"/>
      <c r="T6" s="65"/>
      <c r="U6" s="65"/>
      <c r="V6" s="65"/>
      <c r="W6" s="65"/>
    </row>
    <row r="7" spans="1:23" ht="14.45" customHeight="1">
      <c r="D7" s="67" t="s">
        <v>80</v>
      </c>
      <c r="E7" s="3"/>
      <c r="F7" s="67" t="s">
        <v>81</v>
      </c>
      <c r="G7" s="3"/>
      <c r="H7" s="67" t="s">
        <v>82</v>
      </c>
      <c r="I7" s="3"/>
      <c r="J7" s="66" t="s">
        <v>51</v>
      </c>
      <c r="K7" s="66"/>
      <c r="L7" s="66"/>
      <c r="N7" s="80" t="s">
        <v>80</v>
      </c>
      <c r="O7" s="3"/>
      <c r="P7" s="80" t="s">
        <v>81</v>
      </c>
      <c r="Q7" s="80"/>
      <c r="R7" s="3"/>
      <c r="S7" s="67" t="s">
        <v>82</v>
      </c>
      <c r="T7" s="3"/>
      <c r="U7" s="66" t="s">
        <v>51</v>
      </c>
      <c r="V7" s="66"/>
      <c r="W7" s="66"/>
    </row>
    <row r="8" spans="1:23" ht="14.45" customHeight="1">
      <c r="A8" s="65" t="s">
        <v>79</v>
      </c>
      <c r="B8" s="65"/>
      <c r="D8" s="68"/>
      <c r="F8" s="68"/>
      <c r="H8" s="68"/>
      <c r="J8" s="35" t="s">
        <v>56</v>
      </c>
      <c r="K8" s="3"/>
      <c r="L8" s="4" t="s">
        <v>68</v>
      </c>
      <c r="N8" s="81"/>
      <c r="P8" s="81"/>
      <c r="Q8" s="81"/>
      <c r="S8" s="68"/>
      <c r="U8" s="17" t="s">
        <v>56</v>
      </c>
      <c r="V8" s="3"/>
      <c r="W8" s="4" t="s">
        <v>68</v>
      </c>
    </row>
    <row r="9" spans="1:23" ht="21.75" customHeight="1">
      <c r="A9" s="70" t="s">
        <v>40</v>
      </c>
      <c r="B9" s="70"/>
      <c r="D9" s="18">
        <v>0</v>
      </c>
      <c r="F9" s="18">
        <v>106760988563</v>
      </c>
      <c r="H9" s="18">
        <v>6159843823</v>
      </c>
      <c r="J9" s="19">
        <f>D9+F9+H9</f>
        <v>112920832386</v>
      </c>
      <c r="L9" s="6"/>
      <c r="N9" s="18">
        <v>35158411472</v>
      </c>
      <c r="P9" s="71">
        <v>166756705589</v>
      </c>
      <c r="Q9" s="71"/>
      <c r="S9" s="23">
        <v>-1537895661</v>
      </c>
      <c r="T9" s="38"/>
      <c r="U9" s="23">
        <f>P9+S9</f>
        <v>165218809928</v>
      </c>
      <c r="W9" s="6"/>
    </row>
    <row r="10" spans="1:23" ht="21.75" customHeight="1">
      <c r="A10" s="72" t="s">
        <v>25</v>
      </c>
      <c r="B10" s="72"/>
      <c r="D10" s="19">
        <v>0</v>
      </c>
      <c r="F10" s="23">
        <v>-6797635788</v>
      </c>
      <c r="H10" s="19">
        <v>6378582813</v>
      </c>
      <c r="J10" s="23">
        <f t="shared" ref="J10:J55" si="0">D10+F10+H10</f>
        <v>-419052975</v>
      </c>
      <c r="L10" s="9"/>
      <c r="N10" s="19">
        <v>0</v>
      </c>
      <c r="P10" s="73">
        <v>2288678074</v>
      </c>
      <c r="Q10" s="73"/>
      <c r="S10" s="37">
        <v>2452391112</v>
      </c>
      <c r="U10" s="23">
        <f t="shared" ref="U10:U55" si="1">P10+S10</f>
        <v>4741069186</v>
      </c>
      <c r="W10" s="9"/>
    </row>
    <row r="11" spans="1:23" ht="21.75" customHeight="1">
      <c r="A11" s="72" t="s">
        <v>41</v>
      </c>
      <c r="B11" s="72"/>
      <c r="D11" s="19">
        <v>0</v>
      </c>
      <c r="F11" s="23">
        <v>-129130197154</v>
      </c>
      <c r="H11" s="19">
        <v>12200594159</v>
      </c>
      <c r="J11" s="23">
        <f t="shared" si="0"/>
        <v>-116929602995</v>
      </c>
      <c r="L11" s="9"/>
      <c r="N11" s="19">
        <v>0</v>
      </c>
      <c r="P11" s="73">
        <v>70630580841</v>
      </c>
      <c r="Q11" s="73"/>
      <c r="S11" s="37">
        <v>8929273397</v>
      </c>
      <c r="U11" s="23">
        <f t="shared" si="1"/>
        <v>79559854238</v>
      </c>
      <c r="W11" s="9"/>
    </row>
    <row r="12" spans="1:23" ht="21.75" customHeight="1">
      <c r="A12" s="72" t="s">
        <v>46</v>
      </c>
      <c r="B12" s="72"/>
      <c r="D12" s="19">
        <v>0</v>
      </c>
      <c r="F12" s="23">
        <v>-2320196878</v>
      </c>
      <c r="H12" s="19">
        <v>227741357</v>
      </c>
      <c r="J12" s="23">
        <f t="shared" si="0"/>
        <v>-2092455521</v>
      </c>
      <c r="L12" s="9"/>
      <c r="N12" s="19">
        <v>0</v>
      </c>
      <c r="P12" s="73">
        <v>674702652</v>
      </c>
      <c r="Q12" s="73"/>
      <c r="S12" s="37">
        <v>227741357</v>
      </c>
      <c r="U12" s="23">
        <f t="shared" si="1"/>
        <v>902444009</v>
      </c>
      <c r="W12" s="9"/>
    </row>
    <row r="13" spans="1:23" ht="21.75" customHeight="1">
      <c r="A13" s="72" t="s">
        <v>24</v>
      </c>
      <c r="B13" s="72"/>
      <c r="D13" s="19">
        <v>0</v>
      </c>
      <c r="F13" s="23">
        <v>-1490826033</v>
      </c>
      <c r="H13" s="19">
        <v>4367235921</v>
      </c>
      <c r="J13" s="23">
        <f t="shared" si="0"/>
        <v>2876409888</v>
      </c>
      <c r="L13" s="9"/>
      <c r="N13" s="19">
        <v>0</v>
      </c>
      <c r="P13" s="73">
        <v>18146142027</v>
      </c>
      <c r="Q13" s="73"/>
      <c r="S13" s="37">
        <v>5103308533</v>
      </c>
      <c r="U13" s="23">
        <f t="shared" si="1"/>
        <v>23249450560</v>
      </c>
      <c r="W13" s="9"/>
    </row>
    <row r="14" spans="1:23" ht="21.75" customHeight="1">
      <c r="A14" s="72" t="s">
        <v>45</v>
      </c>
      <c r="B14" s="72"/>
      <c r="D14" s="19">
        <v>0</v>
      </c>
      <c r="F14" s="23">
        <v>-1344324611</v>
      </c>
      <c r="H14" s="23">
        <v>-50973013</v>
      </c>
      <c r="J14" s="23">
        <f t="shared" si="0"/>
        <v>-1395297624</v>
      </c>
      <c r="L14" s="9"/>
      <c r="N14" s="19">
        <v>0</v>
      </c>
      <c r="P14" s="79">
        <v>-262432592</v>
      </c>
      <c r="Q14" s="79"/>
      <c r="S14" s="39">
        <v>-50973013</v>
      </c>
      <c r="U14" s="23">
        <f t="shared" si="1"/>
        <v>-313405605</v>
      </c>
      <c r="W14" s="9"/>
    </row>
    <row r="15" spans="1:23" ht="21.75" customHeight="1">
      <c r="A15" s="72" t="s">
        <v>39</v>
      </c>
      <c r="B15" s="72"/>
      <c r="D15" s="19">
        <v>0</v>
      </c>
      <c r="F15" s="23">
        <v>-23368727588</v>
      </c>
      <c r="H15" s="19">
        <v>21796344642</v>
      </c>
      <c r="J15" s="23">
        <f t="shared" si="0"/>
        <v>-1572382946</v>
      </c>
      <c r="L15" s="9"/>
      <c r="N15" s="19">
        <v>0</v>
      </c>
      <c r="P15" s="73">
        <v>23724283632</v>
      </c>
      <c r="Q15" s="73"/>
      <c r="S15" s="37">
        <v>11934205066</v>
      </c>
      <c r="U15" s="23">
        <f t="shared" si="1"/>
        <v>35658488698</v>
      </c>
      <c r="W15" s="9"/>
    </row>
    <row r="16" spans="1:23" ht="21.75" customHeight="1">
      <c r="A16" s="72" t="s">
        <v>47</v>
      </c>
      <c r="B16" s="72"/>
      <c r="D16" s="19">
        <v>0</v>
      </c>
      <c r="F16" s="19">
        <v>0</v>
      </c>
      <c r="H16" s="19">
        <v>3258566254</v>
      </c>
      <c r="J16" s="23">
        <f t="shared" si="0"/>
        <v>3258566254</v>
      </c>
      <c r="L16" s="9"/>
      <c r="N16" s="19">
        <v>0</v>
      </c>
      <c r="P16" s="73">
        <v>0</v>
      </c>
      <c r="Q16" s="73"/>
      <c r="S16" s="37">
        <v>3328900731</v>
      </c>
      <c r="U16" s="23">
        <f t="shared" si="1"/>
        <v>3328900731</v>
      </c>
      <c r="W16" s="9"/>
    </row>
    <row r="17" spans="1:23" ht="21.75" customHeight="1">
      <c r="A17" s="72" t="s">
        <v>48</v>
      </c>
      <c r="B17" s="72"/>
      <c r="D17" s="19">
        <v>0</v>
      </c>
      <c r="F17" s="19">
        <v>0</v>
      </c>
      <c r="H17" s="23">
        <v>-214689820</v>
      </c>
      <c r="J17" s="23">
        <f t="shared" si="0"/>
        <v>-214689820</v>
      </c>
      <c r="L17" s="9"/>
      <c r="N17" s="19">
        <v>0</v>
      </c>
      <c r="P17" s="73">
        <v>0</v>
      </c>
      <c r="Q17" s="73"/>
      <c r="S17" s="39">
        <v>-3066927733</v>
      </c>
      <c r="U17" s="23">
        <f t="shared" si="1"/>
        <v>-3066927733</v>
      </c>
      <c r="W17" s="9"/>
    </row>
    <row r="18" spans="1:23" ht="21.75" customHeight="1">
      <c r="A18" s="72" t="s">
        <v>34</v>
      </c>
      <c r="B18" s="72"/>
      <c r="D18" s="19">
        <v>0</v>
      </c>
      <c r="F18" s="19">
        <v>15092274523</v>
      </c>
      <c r="H18" s="19">
        <v>7075806456</v>
      </c>
      <c r="J18" s="23">
        <f t="shared" si="0"/>
        <v>22168080979</v>
      </c>
      <c r="L18" s="9"/>
      <c r="N18" s="19">
        <v>1091439182</v>
      </c>
      <c r="P18" s="73">
        <v>38706937706</v>
      </c>
      <c r="Q18" s="73"/>
      <c r="S18" s="37">
        <v>4631443873</v>
      </c>
      <c r="U18" s="23">
        <f t="shared" si="1"/>
        <v>43338381579</v>
      </c>
      <c r="W18" s="9"/>
    </row>
    <row r="19" spans="1:23" ht="21.75" customHeight="1">
      <c r="A19" s="72" t="s">
        <v>32</v>
      </c>
      <c r="B19" s="72"/>
      <c r="D19" s="19">
        <v>0</v>
      </c>
      <c r="F19" s="23">
        <v>-10403847524</v>
      </c>
      <c r="H19" s="19">
        <v>6819519064</v>
      </c>
      <c r="J19" s="23">
        <f t="shared" si="0"/>
        <v>-3584328460</v>
      </c>
      <c r="L19" s="9"/>
      <c r="N19" s="19">
        <v>11104535693</v>
      </c>
      <c r="P19" s="73">
        <v>4578127915</v>
      </c>
      <c r="Q19" s="73"/>
      <c r="S19" s="37">
        <v>1554447919</v>
      </c>
      <c r="U19" s="23">
        <f t="shared" si="1"/>
        <v>6132575834</v>
      </c>
      <c r="W19" s="9"/>
    </row>
    <row r="20" spans="1:23" ht="21.75" customHeight="1">
      <c r="A20" s="72" t="s">
        <v>27</v>
      </c>
      <c r="B20" s="72"/>
      <c r="D20" s="19">
        <v>0</v>
      </c>
      <c r="F20" s="19">
        <v>519092624</v>
      </c>
      <c r="H20" s="19">
        <v>228318486</v>
      </c>
      <c r="J20" s="23">
        <f t="shared" si="0"/>
        <v>747411110</v>
      </c>
      <c r="L20" s="9"/>
      <c r="N20" s="19">
        <v>0</v>
      </c>
      <c r="P20" s="73">
        <v>13476015776</v>
      </c>
      <c r="Q20" s="73"/>
      <c r="S20" s="37">
        <v>9989893537</v>
      </c>
      <c r="U20" s="23">
        <f t="shared" si="1"/>
        <v>23465909313</v>
      </c>
      <c r="W20" s="9"/>
    </row>
    <row r="21" spans="1:23" ht="21.75" customHeight="1">
      <c r="A21" s="72" t="s">
        <v>43</v>
      </c>
      <c r="B21" s="72"/>
      <c r="D21" s="19">
        <v>0</v>
      </c>
      <c r="F21" s="19">
        <v>67192024529</v>
      </c>
      <c r="H21" s="19">
        <v>3656078213</v>
      </c>
      <c r="J21" s="23">
        <f t="shared" si="0"/>
        <v>70848102742</v>
      </c>
      <c r="L21" s="9"/>
      <c r="N21" s="19">
        <v>16435433300</v>
      </c>
      <c r="P21" s="73">
        <v>113241752901</v>
      </c>
      <c r="Q21" s="73"/>
      <c r="S21" s="37">
        <v>11180157635</v>
      </c>
      <c r="U21" s="23">
        <f t="shared" si="1"/>
        <v>124421910536</v>
      </c>
      <c r="W21" s="9"/>
    </row>
    <row r="22" spans="1:23" ht="21.75" customHeight="1">
      <c r="A22" s="72" t="s">
        <v>44</v>
      </c>
      <c r="B22" s="72"/>
      <c r="D22" s="19">
        <v>0</v>
      </c>
      <c r="F22" s="23">
        <v>-10676215337</v>
      </c>
      <c r="H22" s="19">
        <v>4751629882</v>
      </c>
      <c r="J22" s="23">
        <f t="shared" si="0"/>
        <v>-5924585455</v>
      </c>
      <c r="L22" s="9"/>
      <c r="N22" s="19">
        <v>9219900000</v>
      </c>
      <c r="P22" s="73">
        <v>11850782719</v>
      </c>
      <c r="Q22" s="73"/>
      <c r="S22" s="39">
        <v>-3259431563</v>
      </c>
      <c r="U22" s="23">
        <f t="shared" si="1"/>
        <v>8591351156</v>
      </c>
      <c r="W22" s="9"/>
    </row>
    <row r="23" spans="1:23" ht="21.75" customHeight="1">
      <c r="A23" s="72" t="s">
        <v>35</v>
      </c>
      <c r="B23" s="72"/>
      <c r="D23" s="19">
        <v>0</v>
      </c>
      <c r="F23" s="19">
        <v>0</v>
      </c>
      <c r="H23" s="23">
        <v>-3748919894</v>
      </c>
      <c r="J23" s="23">
        <f t="shared" si="0"/>
        <v>-3748919894</v>
      </c>
      <c r="L23" s="9"/>
      <c r="N23" s="19">
        <v>5711628000</v>
      </c>
      <c r="P23" s="73">
        <v>0</v>
      </c>
      <c r="Q23" s="73"/>
      <c r="S23" s="39">
        <v>-6969340682</v>
      </c>
      <c r="U23" s="23">
        <f t="shared" si="1"/>
        <v>-6969340682</v>
      </c>
      <c r="W23" s="9"/>
    </row>
    <row r="24" spans="1:23" ht="21.75" customHeight="1">
      <c r="A24" s="72" t="s">
        <v>42</v>
      </c>
      <c r="B24" s="72"/>
      <c r="D24" s="19">
        <v>0</v>
      </c>
      <c r="F24" s="19">
        <v>424715409702</v>
      </c>
      <c r="H24" s="19">
        <v>2956929337</v>
      </c>
      <c r="J24" s="23">
        <f t="shared" si="0"/>
        <v>427672339039</v>
      </c>
      <c r="L24" s="9"/>
      <c r="N24" s="19">
        <v>0</v>
      </c>
      <c r="P24" s="73">
        <v>1032350365216</v>
      </c>
      <c r="Q24" s="73"/>
      <c r="S24" s="37">
        <v>8770320671</v>
      </c>
      <c r="U24" s="23">
        <f t="shared" si="1"/>
        <v>1041120685887</v>
      </c>
      <c r="W24" s="9"/>
    </row>
    <row r="25" spans="1:23" ht="21.75" customHeight="1">
      <c r="A25" s="72" t="s">
        <v>37</v>
      </c>
      <c r="B25" s="72"/>
      <c r="D25" s="19">
        <v>0</v>
      </c>
      <c r="F25" s="19">
        <v>16393638177</v>
      </c>
      <c r="H25" s="19">
        <v>4832111411</v>
      </c>
      <c r="J25" s="23">
        <f t="shared" si="0"/>
        <v>21225749588</v>
      </c>
      <c r="L25" s="9"/>
      <c r="N25" s="19">
        <v>0</v>
      </c>
      <c r="P25" s="73">
        <v>28883326046</v>
      </c>
      <c r="Q25" s="73"/>
      <c r="S25" s="37">
        <v>5123221627</v>
      </c>
      <c r="U25" s="23">
        <f t="shared" si="1"/>
        <v>34006547673</v>
      </c>
      <c r="W25" s="9"/>
    </row>
    <row r="26" spans="1:23" ht="21.75" customHeight="1">
      <c r="A26" s="72" t="s">
        <v>26</v>
      </c>
      <c r="B26" s="72"/>
      <c r="D26" s="19">
        <v>0</v>
      </c>
      <c r="F26" s="19">
        <v>273409902813</v>
      </c>
      <c r="H26" s="19">
        <v>11679611865</v>
      </c>
      <c r="J26" s="23">
        <f t="shared" si="0"/>
        <v>285089514678</v>
      </c>
      <c r="L26" s="9"/>
      <c r="N26" s="19">
        <v>54596320742</v>
      </c>
      <c r="P26" s="73">
        <v>307752668134</v>
      </c>
      <c r="Q26" s="73"/>
      <c r="S26" s="37">
        <v>13285002387</v>
      </c>
      <c r="U26" s="23">
        <f t="shared" si="1"/>
        <v>321037670521</v>
      </c>
      <c r="W26" s="9"/>
    </row>
    <row r="27" spans="1:23" ht="21.75" customHeight="1">
      <c r="A27" s="72" t="s">
        <v>20</v>
      </c>
      <c r="B27" s="72"/>
      <c r="D27" s="19">
        <v>0</v>
      </c>
      <c r="F27" s="19">
        <v>7641756612</v>
      </c>
      <c r="H27" s="19">
        <v>4202271249</v>
      </c>
      <c r="J27" s="23">
        <f t="shared" si="0"/>
        <v>11844027861</v>
      </c>
      <c r="L27" s="9"/>
      <c r="N27" s="19">
        <v>12011169251</v>
      </c>
      <c r="P27" s="73">
        <v>16585657788</v>
      </c>
      <c r="Q27" s="73"/>
      <c r="S27" s="37">
        <v>1430350761</v>
      </c>
      <c r="U27" s="23">
        <f t="shared" si="1"/>
        <v>18016008549</v>
      </c>
      <c r="W27" s="9"/>
    </row>
    <row r="28" spans="1:23" ht="21.75" customHeight="1">
      <c r="A28" s="72" t="s">
        <v>28</v>
      </c>
      <c r="B28" s="72"/>
      <c r="D28" s="19">
        <v>0</v>
      </c>
      <c r="F28" s="19">
        <v>24943128749</v>
      </c>
      <c r="H28" s="19">
        <v>8373091463</v>
      </c>
      <c r="J28" s="23">
        <f t="shared" si="0"/>
        <v>33316220212</v>
      </c>
      <c r="L28" s="9"/>
      <c r="N28" s="19">
        <v>11756896303</v>
      </c>
      <c r="P28" s="73">
        <v>79497730476</v>
      </c>
      <c r="Q28" s="73"/>
      <c r="S28" s="37">
        <v>27779899672</v>
      </c>
      <c r="U28" s="23">
        <f t="shared" si="1"/>
        <v>107277630148</v>
      </c>
      <c r="W28" s="9"/>
    </row>
    <row r="29" spans="1:23" ht="21.75" customHeight="1">
      <c r="A29" s="72" t="s">
        <v>23</v>
      </c>
      <c r="B29" s="72"/>
      <c r="D29" s="19">
        <v>0</v>
      </c>
      <c r="F29" s="23">
        <v>-40857219704</v>
      </c>
      <c r="H29" s="19">
        <v>18461916708</v>
      </c>
      <c r="J29" s="23">
        <f t="shared" si="0"/>
        <v>-22395302996</v>
      </c>
      <c r="L29" s="9"/>
      <c r="N29" s="19">
        <v>48873950617</v>
      </c>
      <c r="P29" s="73">
        <v>15340679818</v>
      </c>
      <c r="Q29" s="73"/>
      <c r="S29" s="37">
        <v>25386770659</v>
      </c>
      <c r="U29" s="23">
        <f t="shared" si="1"/>
        <v>40727450477</v>
      </c>
      <c r="W29" s="9"/>
    </row>
    <row r="30" spans="1:23" ht="21.75" customHeight="1">
      <c r="A30" s="72" t="s">
        <v>21</v>
      </c>
      <c r="B30" s="72"/>
      <c r="D30" s="19">
        <v>2730007895</v>
      </c>
      <c r="F30" s="19">
        <v>17304137008</v>
      </c>
      <c r="H30" s="23">
        <v>-6257553567</v>
      </c>
      <c r="J30" s="23">
        <f t="shared" si="0"/>
        <v>13776591336</v>
      </c>
      <c r="L30" s="9"/>
      <c r="N30" s="19">
        <v>2730007895</v>
      </c>
      <c r="P30" s="79">
        <v>-18493979908</v>
      </c>
      <c r="Q30" s="79"/>
      <c r="S30" s="39">
        <v>-48126182287</v>
      </c>
      <c r="U30" s="23">
        <f t="shared" si="1"/>
        <v>-66620162195</v>
      </c>
      <c r="W30" s="9"/>
    </row>
    <row r="31" spans="1:23" ht="21.75" customHeight="1">
      <c r="A31" s="72" t="s">
        <v>29</v>
      </c>
      <c r="B31" s="72"/>
      <c r="D31" s="19">
        <v>0</v>
      </c>
      <c r="F31" s="23">
        <v>-5088652363</v>
      </c>
      <c r="H31" s="19">
        <v>4712855023</v>
      </c>
      <c r="J31" s="23">
        <f t="shared" si="0"/>
        <v>-375797340</v>
      </c>
      <c r="L31" s="9"/>
      <c r="N31" s="19">
        <v>0</v>
      </c>
      <c r="P31" s="73">
        <v>8114941561</v>
      </c>
      <c r="Q31" s="73"/>
      <c r="S31" s="37">
        <v>1145129736</v>
      </c>
      <c r="U31" s="23">
        <f t="shared" si="1"/>
        <v>9260071297</v>
      </c>
      <c r="W31" s="9"/>
    </row>
    <row r="32" spans="1:23" ht="21.75" customHeight="1">
      <c r="A32" s="72" t="s">
        <v>33</v>
      </c>
      <c r="B32" s="72"/>
      <c r="D32" s="19">
        <v>0</v>
      </c>
      <c r="F32" s="23">
        <v>-31591630472</v>
      </c>
      <c r="H32" s="19">
        <v>29447857574</v>
      </c>
      <c r="J32" s="23">
        <f t="shared" si="0"/>
        <v>-2143772898</v>
      </c>
      <c r="L32" s="9"/>
      <c r="N32" s="19">
        <v>0</v>
      </c>
      <c r="P32" s="73">
        <v>47379228953</v>
      </c>
      <c r="Q32" s="73"/>
      <c r="S32" s="37">
        <v>37562207374</v>
      </c>
      <c r="U32" s="23">
        <f t="shared" si="1"/>
        <v>84941436327</v>
      </c>
      <c r="W32" s="9"/>
    </row>
    <row r="33" spans="1:23" ht="21.75" customHeight="1">
      <c r="A33" s="72" t="s">
        <v>38</v>
      </c>
      <c r="B33" s="72"/>
      <c r="D33" s="19">
        <v>0</v>
      </c>
      <c r="F33" s="19">
        <v>203837500963</v>
      </c>
      <c r="H33" s="19">
        <v>13289265644</v>
      </c>
      <c r="J33" s="23">
        <f t="shared" si="0"/>
        <v>217126766607</v>
      </c>
      <c r="L33" s="9"/>
      <c r="N33" s="19">
        <v>80160000000</v>
      </c>
      <c r="P33" s="73">
        <v>411356058786</v>
      </c>
      <c r="Q33" s="73"/>
      <c r="S33" s="37">
        <v>23418053858</v>
      </c>
      <c r="U33" s="23">
        <f t="shared" si="1"/>
        <v>434774112644</v>
      </c>
      <c r="W33" s="9"/>
    </row>
    <row r="34" spans="1:23" ht="21.75" customHeight="1">
      <c r="A34" s="72" t="s">
        <v>19</v>
      </c>
      <c r="B34" s="72"/>
      <c r="D34" s="19">
        <v>0</v>
      </c>
      <c r="F34" s="23">
        <v>-1989161674</v>
      </c>
      <c r="H34" s="19">
        <v>2206025956</v>
      </c>
      <c r="J34" s="23">
        <f t="shared" si="0"/>
        <v>216864282</v>
      </c>
      <c r="L34" s="9"/>
      <c r="N34" s="19">
        <v>4058051062</v>
      </c>
      <c r="P34" s="73">
        <v>16971574863</v>
      </c>
      <c r="Q34" s="73"/>
      <c r="S34" s="37">
        <v>15340195786</v>
      </c>
      <c r="U34" s="23">
        <f t="shared" si="1"/>
        <v>32311770649</v>
      </c>
      <c r="W34" s="9"/>
    </row>
    <row r="35" spans="1:23" ht="21.75" customHeight="1">
      <c r="A35" s="72" t="s">
        <v>30</v>
      </c>
      <c r="B35" s="72"/>
      <c r="D35" s="19">
        <v>0</v>
      </c>
      <c r="F35" s="19">
        <v>2460330075</v>
      </c>
      <c r="H35" s="23">
        <v>-6165</v>
      </c>
      <c r="J35" s="23">
        <f t="shared" si="0"/>
        <v>2460323910</v>
      </c>
      <c r="L35" s="9"/>
      <c r="N35" s="19">
        <v>0</v>
      </c>
      <c r="P35" s="73">
        <v>4914278074</v>
      </c>
      <c r="Q35" s="73"/>
      <c r="S35" s="37">
        <v>2338428068</v>
      </c>
      <c r="U35" s="23">
        <f t="shared" si="1"/>
        <v>7252706142</v>
      </c>
      <c r="W35" s="9"/>
    </row>
    <row r="36" spans="1:23" ht="21.75" customHeight="1">
      <c r="A36" s="72" t="s">
        <v>36</v>
      </c>
      <c r="B36" s="72"/>
      <c r="D36" s="19">
        <v>0</v>
      </c>
      <c r="F36" s="19">
        <v>27974809146</v>
      </c>
      <c r="H36" s="19">
        <v>15492055883</v>
      </c>
      <c r="J36" s="23">
        <f t="shared" si="0"/>
        <v>43466865029</v>
      </c>
      <c r="L36" s="9"/>
      <c r="N36" s="19">
        <v>0</v>
      </c>
      <c r="P36" s="73">
        <v>126995129714</v>
      </c>
      <c r="Q36" s="73"/>
      <c r="S36" s="37">
        <v>17988461139</v>
      </c>
      <c r="U36" s="23">
        <f t="shared" si="1"/>
        <v>144983590853</v>
      </c>
      <c r="W36" s="9"/>
    </row>
    <row r="37" spans="1:23" ht="21.75" customHeight="1">
      <c r="A37" s="72" t="s">
        <v>22</v>
      </c>
      <c r="B37" s="72"/>
      <c r="D37" s="19">
        <v>0</v>
      </c>
      <c r="F37" s="19">
        <v>15632658693</v>
      </c>
      <c r="H37" s="19">
        <v>575197883</v>
      </c>
      <c r="J37" s="23">
        <f t="shared" si="0"/>
        <v>16207856576</v>
      </c>
      <c r="L37" s="9"/>
      <c r="N37" s="19">
        <v>0</v>
      </c>
      <c r="P37" s="73">
        <v>22825391807</v>
      </c>
      <c r="Q37" s="73"/>
      <c r="S37" s="37">
        <v>5049017107</v>
      </c>
      <c r="U37" s="23">
        <f t="shared" si="1"/>
        <v>27874408914</v>
      </c>
      <c r="W37" s="9"/>
    </row>
    <row r="38" spans="1:23" ht="21.75" customHeight="1">
      <c r="A38" s="72" t="s">
        <v>49</v>
      </c>
      <c r="B38" s="72"/>
      <c r="D38" s="19">
        <v>0</v>
      </c>
      <c r="F38" s="23">
        <v>-4128476337</v>
      </c>
      <c r="H38" s="19">
        <v>11181985133</v>
      </c>
      <c r="J38" s="23">
        <f t="shared" si="0"/>
        <v>7053508796</v>
      </c>
      <c r="L38" s="9"/>
      <c r="N38" s="19">
        <v>0</v>
      </c>
      <c r="P38" s="73">
        <v>7020096828</v>
      </c>
      <c r="Q38" s="73"/>
      <c r="S38" s="37">
        <v>10853797080</v>
      </c>
      <c r="U38" s="23">
        <f t="shared" si="1"/>
        <v>17873893908</v>
      </c>
      <c r="W38" s="9"/>
    </row>
    <row r="39" spans="1:23" ht="21.75" customHeight="1">
      <c r="A39" s="72" t="s">
        <v>83</v>
      </c>
      <c r="B39" s="72"/>
      <c r="D39" s="19">
        <v>0</v>
      </c>
      <c r="F39" s="19">
        <v>0</v>
      </c>
      <c r="H39" s="19">
        <v>0</v>
      </c>
      <c r="J39" s="23">
        <f t="shared" si="0"/>
        <v>0</v>
      </c>
      <c r="L39" s="9"/>
      <c r="N39" s="19">
        <v>0</v>
      </c>
      <c r="P39" s="73">
        <v>0</v>
      </c>
      <c r="Q39" s="73"/>
      <c r="S39" s="37">
        <v>69483873</v>
      </c>
      <c r="U39" s="23">
        <f t="shared" si="1"/>
        <v>69483873</v>
      </c>
      <c r="W39" s="9"/>
    </row>
    <row r="40" spans="1:23" ht="21.75" customHeight="1">
      <c r="A40" s="72" t="s">
        <v>84</v>
      </c>
      <c r="B40" s="72"/>
      <c r="D40" s="19">
        <v>0</v>
      </c>
      <c r="F40" s="19">
        <v>0</v>
      </c>
      <c r="H40" s="19">
        <v>0</v>
      </c>
      <c r="J40" s="23">
        <f t="shared" si="0"/>
        <v>0</v>
      </c>
      <c r="L40" s="9"/>
      <c r="N40" s="19">
        <v>0</v>
      </c>
      <c r="P40" s="73">
        <v>0</v>
      </c>
      <c r="Q40" s="73"/>
      <c r="S40" s="39">
        <v>-742834856</v>
      </c>
      <c r="U40" s="23">
        <f t="shared" si="1"/>
        <v>-742834856</v>
      </c>
      <c r="W40" s="9"/>
    </row>
    <row r="41" spans="1:23" ht="21.75" customHeight="1">
      <c r="A41" s="72" t="s">
        <v>85</v>
      </c>
      <c r="B41" s="72"/>
      <c r="D41" s="19">
        <v>0</v>
      </c>
      <c r="F41" s="19">
        <v>0</v>
      </c>
      <c r="H41" s="19">
        <v>0</v>
      </c>
      <c r="J41" s="23">
        <f t="shared" si="0"/>
        <v>0</v>
      </c>
      <c r="L41" s="9"/>
      <c r="N41" s="19">
        <v>0</v>
      </c>
      <c r="P41" s="73">
        <v>0</v>
      </c>
      <c r="Q41" s="73"/>
      <c r="S41" s="39">
        <v>-369340725</v>
      </c>
      <c r="U41" s="23">
        <f t="shared" si="1"/>
        <v>-369340725</v>
      </c>
      <c r="W41" s="9"/>
    </row>
    <row r="42" spans="1:23" ht="21.75" customHeight="1">
      <c r="A42" s="72" t="s">
        <v>86</v>
      </c>
      <c r="B42" s="72"/>
      <c r="D42" s="19">
        <v>0</v>
      </c>
      <c r="F42" s="19">
        <v>0</v>
      </c>
      <c r="H42" s="19">
        <v>0</v>
      </c>
      <c r="J42" s="23">
        <f t="shared" si="0"/>
        <v>0</v>
      </c>
      <c r="L42" s="9"/>
      <c r="N42" s="19">
        <v>0</v>
      </c>
      <c r="P42" s="73">
        <v>0</v>
      </c>
      <c r="Q42" s="73"/>
      <c r="S42" s="37">
        <v>8386996</v>
      </c>
      <c r="U42" s="23">
        <f t="shared" si="1"/>
        <v>8386996</v>
      </c>
      <c r="W42" s="9"/>
    </row>
    <row r="43" spans="1:23" ht="21.75" customHeight="1">
      <c r="A43" s="72" t="s">
        <v>87</v>
      </c>
      <c r="B43" s="72"/>
      <c r="D43" s="19">
        <v>0</v>
      </c>
      <c r="F43" s="19">
        <v>0</v>
      </c>
      <c r="H43" s="19">
        <v>0</v>
      </c>
      <c r="J43" s="23">
        <f t="shared" si="0"/>
        <v>0</v>
      </c>
      <c r="L43" s="9"/>
      <c r="N43" s="19">
        <v>0</v>
      </c>
      <c r="P43" s="73">
        <v>0</v>
      </c>
      <c r="Q43" s="73"/>
      <c r="S43" s="39">
        <v>-39316145138</v>
      </c>
      <c r="U43" s="23">
        <f t="shared" si="1"/>
        <v>-39316145138</v>
      </c>
      <c r="W43" s="9"/>
    </row>
    <row r="44" spans="1:23" ht="21.75" customHeight="1">
      <c r="A44" s="72" t="s">
        <v>88</v>
      </c>
      <c r="B44" s="72"/>
      <c r="D44" s="19">
        <v>0</v>
      </c>
      <c r="F44" s="19">
        <v>0</v>
      </c>
      <c r="H44" s="19">
        <v>0</v>
      </c>
      <c r="J44" s="23">
        <f t="shared" si="0"/>
        <v>0</v>
      </c>
      <c r="L44" s="9"/>
      <c r="N44" s="19">
        <v>0</v>
      </c>
      <c r="P44" s="73">
        <v>0</v>
      </c>
      <c r="Q44" s="73"/>
      <c r="S44" s="37">
        <v>776159581</v>
      </c>
      <c r="U44" s="23">
        <f t="shared" si="1"/>
        <v>776159581</v>
      </c>
      <c r="W44" s="9"/>
    </row>
    <row r="45" spans="1:23" ht="21.75" customHeight="1">
      <c r="A45" s="72" t="s">
        <v>89</v>
      </c>
      <c r="B45" s="72"/>
      <c r="D45" s="19">
        <v>0</v>
      </c>
      <c r="F45" s="19">
        <v>0</v>
      </c>
      <c r="H45" s="19">
        <v>0</v>
      </c>
      <c r="J45" s="23">
        <f t="shared" si="0"/>
        <v>0</v>
      </c>
      <c r="L45" s="9"/>
      <c r="N45" s="19">
        <v>0</v>
      </c>
      <c r="P45" s="73">
        <v>0</v>
      </c>
      <c r="Q45" s="73"/>
      <c r="S45" s="39">
        <v>-751610067</v>
      </c>
      <c r="U45" s="23">
        <f t="shared" si="1"/>
        <v>-751610067</v>
      </c>
      <c r="W45" s="9"/>
    </row>
    <row r="46" spans="1:23" ht="21.75" customHeight="1">
      <c r="A46" s="72" t="s">
        <v>90</v>
      </c>
      <c r="B46" s="72"/>
      <c r="D46" s="19">
        <v>0</v>
      </c>
      <c r="F46" s="19">
        <v>0</v>
      </c>
      <c r="H46" s="19">
        <v>0</v>
      </c>
      <c r="J46" s="23">
        <f t="shared" si="0"/>
        <v>0</v>
      </c>
      <c r="L46" s="9"/>
      <c r="N46" s="19">
        <v>0</v>
      </c>
      <c r="P46" s="73">
        <v>0</v>
      </c>
      <c r="Q46" s="73"/>
      <c r="S46" s="39">
        <v>-1979578473</v>
      </c>
      <c r="U46" s="23">
        <f t="shared" si="1"/>
        <v>-1979578473</v>
      </c>
      <c r="W46" s="9"/>
    </row>
    <row r="47" spans="1:23" ht="21.75" customHeight="1">
      <c r="A47" s="72" t="s">
        <v>91</v>
      </c>
      <c r="B47" s="72"/>
      <c r="D47" s="19">
        <v>0</v>
      </c>
      <c r="F47" s="19">
        <v>0</v>
      </c>
      <c r="H47" s="19">
        <v>0</v>
      </c>
      <c r="J47" s="23">
        <f t="shared" si="0"/>
        <v>0</v>
      </c>
      <c r="L47" s="9"/>
      <c r="N47" s="19">
        <v>0</v>
      </c>
      <c r="P47" s="73">
        <v>0</v>
      </c>
      <c r="Q47" s="73"/>
      <c r="S47" s="39">
        <v>-2150278752</v>
      </c>
      <c r="U47" s="23">
        <f t="shared" si="1"/>
        <v>-2150278752</v>
      </c>
      <c r="W47" s="9"/>
    </row>
    <row r="48" spans="1:23" ht="21.75" customHeight="1">
      <c r="A48" s="72" t="s">
        <v>92</v>
      </c>
      <c r="B48" s="72"/>
      <c r="D48" s="19">
        <v>0</v>
      </c>
      <c r="F48" s="19">
        <v>0</v>
      </c>
      <c r="H48" s="19">
        <v>0</v>
      </c>
      <c r="J48" s="23">
        <f t="shared" si="0"/>
        <v>0</v>
      </c>
      <c r="L48" s="9"/>
      <c r="N48" s="19">
        <v>0</v>
      </c>
      <c r="P48" s="73">
        <v>0</v>
      </c>
      <c r="Q48" s="73"/>
      <c r="S48" s="39">
        <v>-1218507337</v>
      </c>
      <c r="U48" s="23">
        <f t="shared" si="1"/>
        <v>-1218507337</v>
      </c>
      <c r="W48" s="9"/>
    </row>
    <row r="49" spans="1:23" ht="21.75" customHeight="1">
      <c r="A49" s="72" t="s">
        <v>31</v>
      </c>
      <c r="B49" s="72"/>
      <c r="D49" s="19">
        <v>0</v>
      </c>
      <c r="F49" s="19">
        <v>243251243</v>
      </c>
      <c r="H49" s="19">
        <v>0</v>
      </c>
      <c r="J49" s="23">
        <f t="shared" si="0"/>
        <v>243251243</v>
      </c>
      <c r="L49" s="9"/>
      <c r="N49" s="19">
        <v>0</v>
      </c>
      <c r="P49" s="73">
        <v>870649155</v>
      </c>
      <c r="Q49" s="73"/>
      <c r="S49" s="37">
        <v>332687890</v>
      </c>
      <c r="U49" s="23">
        <f t="shared" si="1"/>
        <v>1203337045</v>
      </c>
      <c r="W49" s="9"/>
    </row>
    <row r="50" spans="1:23" ht="21.75" customHeight="1">
      <c r="A50" s="72" t="s">
        <v>93</v>
      </c>
      <c r="B50" s="72"/>
      <c r="D50" s="19">
        <v>0</v>
      </c>
      <c r="F50" s="19">
        <v>0</v>
      </c>
      <c r="H50" s="19">
        <v>0</v>
      </c>
      <c r="J50" s="23">
        <f t="shared" si="0"/>
        <v>0</v>
      </c>
      <c r="L50" s="9"/>
      <c r="N50" s="19">
        <v>0</v>
      </c>
      <c r="P50" s="73">
        <v>0</v>
      </c>
      <c r="Q50" s="73"/>
      <c r="S50" s="39">
        <v>-240921642</v>
      </c>
      <c r="U50" s="23">
        <f t="shared" si="1"/>
        <v>-240921642</v>
      </c>
      <c r="W50" s="9"/>
    </row>
    <row r="51" spans="1:23" ht="21.75" customHeight="1">
      <c r="A51" s="72" t="s">
        <v>94</v>
      </c>
      <c r="B51" s="72"/>
      <c r="D51" s="19">
        <v>0</v>
      </c>
      <c r="F51" s="19">
        <v>0</v>
      </c>
      <c r="H51" s="19">
        <v>0</v>
      </c>
      <c r="J51" s="23">
        <f t="shared" si="0"/>
        <v>0</v>
      </c>
      <c r="L51" s="9"/>
      <c r="N51" s="19">
        <v>0</v>
      </c>
      <c r="P51" s="73">
        <v>0</v>
      </c>
      <c r="Q51" s="73"/>
      <c r="S51" s="39">
        <v>1340206310</v>
      </c>
      <c r="U51" s="23">
        <f t="shared" si="1"/>
        <v>1340206310</v>
      </c>
      <c r="W51" s="9"/>
    </row>
    <row r="52" spans="1:23" ht="21.75" customHeight="1">
      <c r="A52" s="72" t="s">
        <v>95</v>
      </c>
      <c r="B52" s="72"/>
      <c r="D52" s="19">
        <v>0</v>
      </c>
      <c r="F52" s="19">
        <v>0</v>
      </c>
      <c r="H52" s="19">
        <v>0</v>
      </c>
      <c r="J52" s="23">
        <f t="shared" si="0"/>
        <v>0</v>
      </c>
      <c r="L52" s="9"/>
      <c r="N52" s="19">
        <v>0</v>
      </c>
      <c r="P52" s="73">
        <v>0</v>
      </c>
      <c r="Q52" s="73"/>
      <c r="S52" s="39">
        <v>-11529340</v>
      </c>
      <c r="U52" s="23">
        <f t="shared" si="1"/>
        <v>-11529340</v>
      </c>
      <c r="W52" s="9"/>
    </row>
    <row r="53" spans="1:23" ht="21.75" customHeight="1">
      <c r="A53" s="72" t="s">
        <v>96</v>
      </c>
      <c r="B53" s="72"/>
      <c r="D53" s="19">
        <v>0</v>
      </c>
      <c r="F53" s="19">
        <v>0</v>
      </c>
      <c r="H53" s="19">
        <v>0</v>
      </c>
      <c r="J53" s="23">
        <f t="shared" si="0"/>
        <v>0</v>
      </c>
      <c r="L53" s="9"/>
      <c r="N53" s="19">
        <v>0</v>
      </c>
      <c r="P53" s="73">
        <v>0</v>
      </c>
      <c r="Q53" s="73"/>
      <c r="S53" s="39">
        <v>-9581811767</v>
      </c>
      <c r="U53" s="23">
        <f t="shared" si="1"/>
        <v>-9581811767</v>
      </c>
      <c r="W53" s="9"/>
    </row>
    <row r="54" spans="1:23" ht="21.75" customHeight="1">
      <c r="A54" s="72" t="s">
        <v>97</v>
      </c>
      <c r="B54" s="72"/>
      <c r="D54" s="19">
        <v>0</v>
      </c>
      <c r="F54" s="19">
        <v>0</v>
      </c>
      <c r="H54" s="19">
        <v>0</v>
      </c>
      <c r="J54" s="23">
        <f t="shared" si="0"/>
        <v>0</v>
      </c>
      <c r="L54" s="9"/>
      <c r="N54" s="19">
        <v>0</v>
      </c>
      <c r="P54" s="73">
        <v>0</v>
      </c>
      <c r="Q54" s="73"/>
      <c r="S54" s="39">
        <v>-38937571313</v>
      </c>
      <c r="U54" s="23">
        <f t="shared" si="1"/>
        <v>-38937571313</v>
      </c>
      <c r="W54" s="9"/>
    </row>
    <row r="55" spans="1:23" ht="21.75" customHeight="1">
      <c r="A55" s="76" t="s">
        <v>50</v>
      </c>
      <c r="B55" s="76"/>
      <c r="D55" s="20">
        <v>0</v>
      </c>
      <c r="F55" s="20">
        <v>6572665767</v>
      </c>
      <c r="H55" s="20">
        <v>0</v>
      </c>
      <c r="J55" s="23">
        <f t="shared" si="0"/>
        <v>6572665767</v>
      </c>
      <c r="L55" s="12"/>
      <c r="N55" s="20">
        <v>0</v>
      </c>
      <c r="P55" s="73">
        <v>6572665767</v>
      </c>
      <c r="Q55" s="73"/>
      <c r="S55" s="20">
        <v>0</v>
      </c>
      <c r="U55" s="23">
        <f t="shared" si="1"/>
        <v>6572665767</v>
      </c>
      <c r="W55" s="12"/>
    </row>
    <row r="56" spans="1:23" ht="21.75" customHeight="1" thickBot="1">
      <c r="A56" s="74" t="s">
        <v>51</v>
      </c>
      <c r="B56" s="74"/>
      <c r="D56" s="55">
        <f>SUM(D9:D55)</f>
        <v>2730007895</v>
      </c>
      <c r="E56" s="47"/>
      <c r="F56" s="55">
        <f>SUM(F9:F55)</f>
        <v>941506457724</v>
      </c>
      <c r="G56" s="47"/>
      <c r="H56" s="55">
        <f>SUM(H9:H55)</f>
        <v>194059293740</v>
      </c>
      <c r="J56" s="55">
        <f>SUM(J9:J55)</f>
        <v>1138295759359</v>
      </c>
      <c r="L56" s="15"/>
      <c r="N56" s="55">
        <f>SUM(N9:N55)</f>
        <v>292907743517</v>
      </c>
      <c r="O56" s="47"/>
      <c r="P56" s="78">
        <f>SUM(P9:Q55)</f>
        <v>2578748740318</v>
      </c>
      <c r="Q56" s="78"/>
      <c r="R56" s="47"/>
      <c r="S56" s="78">
        <f>SUM(S9:S55)</f>
        <v>99018663386</v>
      </c>
      <c r="T56" s="78"/>
      <c r="U56" s="78">
        <f>SUM(U9:U55)</f>
        <v>2677767403704</v>
      </c>
      <c r="V56" s="78"/>
      <c r="W56" s="15"/>
    </row>
    <row r="57" spans="1:23" ht="22.5" thickTop="1" thickBot="1">
      <c r="N57" s="55"/>
    </row>
    <row r="58" spans="1:23" ht="13.5" thickTop="1"/>
  </sheetData>
  <mergeCells count="113">
    <mergeCell ref="S56:T56"/>
    <mergeCell ref="U56:V56"/>
    <mergeCell ref="A54:B54"/>
    <mergeCell ref="P54:Q54"/>
    <mergeCell ref="A55:B55"/>
    <mergeCell ref="P55:Q55"/>
    <mergeCell ref="A56:B56"/>
    <mergeCell ref="D7:D8"/>
    <mergeCell ref="F7:F8"/>
    <mergeCell ref="H7:H8"/>
    <mergeCell ref="P7:Q8"/>
    <mergeCell ref="N7:N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5:B35"/>
    <mergeCell ref="P35:Q35"/>
    <mergeCell ref="A36:B36"/>
    <mergeCell ref="P36:Q36"/>
    <mergeCell ref="A37:B37"/>
    <mergeCell ref="P37:Q37"/>
    <mergeCell ref="A38:B38"/>
    <mergeCell ref="P38:Q38"/>
    <mergeCell ref="A46:B46"/>
    <mergeCell ref="P46:Q46"/>
    <mergeCell ref="A45:B45"/>
    <mergeCell ref="P45:Q45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P56:Q56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S7:S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</mergeCells>
  <pageMargins left="0.39" right="0.39" top="0.39" bottom="0.39" header="0" footer="0"/>
  <pageSetup scale="5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  <pageSetUpPr fitToPage="1"/>
  </sheetPr>
  <dimension ref="A1:J12"/>
  <sheetViews>
    <sheetView rightToLeft="1" view="pageBreakPreview" topLeftCell="A4" zoomScale="60" zoomScaleNormal="110" workbookViewId="0">
      <selection activeCell="H35" sqref="H35:I35"/>
    </sheetView>
  </sheetViews>
  <sheetFormatPr defaultRowHeight="12.75"/>
  <cols>
    <col min="1" max="1" width="6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13.28515625" customWidth="1"/>
    <col min="7" max="7" width="1.28515625" hidden="1" customWidth="1"/>
    <col min="8" max="8" width="19.42578125" customWidth="1"/>
    <col min="9" max="9" width="1.28515625" customWidth="1"/>
    <col min="10" max="10" width="11.5703125" customWidth="1"/>
    <col min="11" max="11" width="0.28515625" customWidth="1"/>
  </cols>
  <sheetData>
    <row r="1" spans="1:10" ht="29.1" customHeight="1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ht="21.75" customHeight="1">
      <c r="A2" s="62" t="s">
        <v>63</v>
      </c>
      <c r="B2" s="62"/>
      <c r="C2" s="62"/>
      <c r="D2" s="62"/>
      <c r="E2" s="62"/>
      <c r="F2" s="62"/>
      <c r="G2" s="62"/>
      <c r="H2" s="62"/>
      <c r="I2" s="62"/>
      <c r="J2" s="62"/>
    </row>
    <row r="3" spans="1:10" ht="21.75" customHeight="1">
      <c r="A3" s="62" t="s">
        <v>2</v>
      </c>
      <c r="B3" s="62"/>
      <c r="C3" s="62"/>
      <c r="D3" s="62"/>
      <c r="E3" s="62"/>
      <c r="F3" s="62"/>
      <c r="G3" s="62"/>
      <c r="H3" s="62"/>
      <c r="I3" s="62"/>
      <c r="J3" s="62"/>
    </row>
    <row r="4" spans="1:10" ht="14.45" customHeight="1"/>
    <row r="5" spans="1:10" ht="14.45" customHeight="1">
      <c r="A5" s="1">
        <f>-2-2</f>
        <v>-4</v>
      </c>
      <c r="B5" s="64" t="s">
        <v>98</v>
      </c>
      <c r="C5" s="64"/>
      <c r="D5" s="64"/>
      <c r="E5" s="64"/>
      <c r="F5" s="64"/>
      <c r="G5" s="64"/>
      <c r="H5" s="64"/>
      <c r="I5" s="64"/>
      <c r="J5" s="64"/>
    </row>
    <row r="6" spans="1:10" ht="14.45" customHeight="1">
      <c r="D6" s="65" t="s">
        <v>77</v>
      </c>
      <c r="E6" s="65"/>
      <c r="F6" s="65"/>
      <c r="H6" s="65" t="s">
        <v>78</v>
      </c>
      <c r="I6" s="65"/>
      <c r="J6" s="65"/>
    </row>
    <row r="7" spans="1:10" ht="36.4" customHeight="1">
      <c r="A7" s="65" t="s">
        <v>99</v>
      </c>
      <c r="B7" s="65"/>
      <c r="D7" s="16" t="s">
        <v>100</v>
      </c>
      <c r="E7" s="3"/>
      <c r="F7" s="16" t="s">
        <v>101</v>
      </c>
      <c r="H7" s="16" t="s">
        <v>100</v>
      </c>
      <c r="I7" s="3"/>
      <c r="J7" s="16" t="s">
        <v>101</v>
      </c>
    </row>
    <row r="8" spans="1:10" ht="21.75" customHeight="1">
      <c r="A8" s="70" t="s">
        <v>59</v>
      </c>
      <c r="B8" s="70"/>
      <c r="D8" s="18">
        <f>'سود سپرده بانکی'!G8</f>
        <v>16934</v>
      </c>
      <c r="F8" s="6"/>
      <c r="H8" s="18">
        <f>'سود سپرده بانکی'!M8</f>
        <v>661365</v>
      </c>
      <c r="J8" s="6"/>
    </row>
    <row r="9" spans="1:10" ht="21.75" customHeight="1">
      <c r="A9" s="72" t="s">
        <v>60</v>
      </c>
      <c r="B9" s="72"/>
      <c r="D9" s="19">
        <f>'سود سپرده بانکی'!G9</f>
        <v>12783</v>
      </c>
      <c r="F9" s="9"/>
      <c r="H9" s="19">
        <f>'سود سپرده بانکی'!M9</f>
        <v>40851</v>
      </c>
      <c r="J9" s="9"/>
    </row>
    <row r="10" spans="1:10" ht="21.75" customHeight="1">
      <c r="A10" s="72" t="s">
        <v>61</v>
      </c>
      <c r="B10" s="72"/>
      <c r="D10" s="19">
        <f>'سود سپرده بانکی'!G10</f>
        <v>51069</v>
      </c>
      <c r="F10" s="9"/>
      <c r="H10" s="19">
        <f>'سود سپرده بانکی'!M10</f>
        <v>158911</v>
      </c>
      <c r="J10" s="9"/>
    </row>
    <row r="11" spans="1:10" ht="21.75" customHeight="1">
      <c r="A11" s="76" t="s">
        <v>62</v>
      </c>
      <c r="B11" s="76"/>
      <c r="D11" s="20">
        <f>'سود سپرده بانکی'!G11</f>
        <v>37776</v>
      </c>
      <c r="F11" s="12"/>
      <c r="H11" s="20">
        <f>'سود سپرده بانکی'!M11</f>
        <v>81048</v>
      </c>
      <c r="J11" s="12"/>
    </row>
    <row r="12" spans="1:10" ht="21.75" customHeight="1">
      <c r="A12" s="74" t="s">
        <v>51</v>
      </c>
      <c r="B12" s="74"/>
      <c r="D12" s="52">
        <f>SUM(D8:D11)</f>
        <v>118562</v>
      </c>
      <c r="F12" s="14"/>
      <c r="H12" s="52">
        <f>SUM(H8:H11)</f>
        <v>942175</v>
      </c>
      <c r="J12" s="14"/>
    </row>
  </sheetData>
  <mergeCells count="12">
    <mergeCell ref="A12:B12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/>
    <pageSetUpPr fitToPage="1"/>
  </sheetPr>
  <dimension ref="A1:F18"/>
  <sheetViews>
    <sheetView rightToLeft="1" view="pageBreakPreview" zoomScale="60" zoomScaleNormal="100" workbookViewId="0">
      <selection activeCell="F11" sqref="F11"/>
    </sheetView>
  </sheetViews>
  <sheetFormatPr defaultRowHeight="12.75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>
      <c r="A1" s="62" t="s">
        <v>0</v>
      </c>
      <c r="B1" s="62"/>
      <c r="C1" s="62"/>
      <c r="D1" s="62"/>
      <c r="E1" s="62"/>
      <c r="F1" s="62"/>
    </row>
    <row r="2" spans="1:6" ht="21.75" customHeight="1">
      <c r="A2" s="62" t="s">
        <v>63</v>
      </c>
      <c r="B2" s="62"/>
      <c r="C2" s="62"/>
      <c r="D2" s="62"/>
      <c r="E2" s="62"/>
      <c r="F2" s="62"/>
    </row>
    <row r="3" spans="1:6" ht="21.75" customHeight="1">
      <c r="A3" s="62" t="s">
        <v>2</v>
      </c>
      <c r="B3" s="62"/>
      <c r="C3" s="62"/>
      <c r="D3" s="62"/>
      <c r="E3" s="62"/>
      <c r="F3" s="62"/>
    </row>
    <row r="4" spans="1:6" ht="14.45" customHeight="1"/>
    <row r="5" spans="1:6" ht="29.1" customHeight="1">
      <c r="A5" s="44"/>
      <c r="B5" s="43" t="s">
        <v>73</v>
      </c>
      <c r="C5" s="43"/>
      <c r="D5" s="43"/>
      <c r="E5" s="43"/>
      <c r="F5" s="43"/>
    </row>
    <row r="6" spans="1:6" ht="14.45" customHeight="1">
      <c r="D6" s="2" t="s">
        <v>77</v>
      </c>
      <c r="F6" s="2" t="s">
        <v>78</v>
      </c>
    </row>
    <row r="7" spans="1:6" ht="14.45" customHeight="1">
      <c r="A7" s="65" t="s">
        <v>73</v>
      </c>
      <c r="B7" s="65"/>
      <c r="D7" s="4" t="s">
        <v>56</v>
      </c>
      <c r="F7" s="4" t="s">
        <v>56</v>
      </c>
    </row>
    <row r="8" spans="1:6" ht="21.75" customHeight="1">
      <c r="A8" s="70" t="s">
        <v>73</v>
      </c>
      <c r="B8" s="70"/>
      <c r="D8" s="18">
        <v>1979344439</v>
      </c>
      <c r="F8" s="18">
        <v>10433539042</v>
      </c>
    </row>
    <row r="9" spans="1:6" ht="21.75" customHeight="1">
      <c r="A9" s="72" t="s">
        <v>102</v>
      </c>
      <c r="B9" s="72"/>
      <c r="D9" s="19">
        <v>0</v>
      </c>
      <c r="F9" s="19">
        <v>0</v>
      </c>
    </row>
    <row r="10" spans="1:6" ht="21.75" customHeight="1">
      <c r="A10" s="76" t="s">
        <v>103</v>
      </c>
      <c r="B10" s="76"/>
      <c r="D10" s="20">
        <v>1781620439</v>
      </c>
      <c r="F10" s="20">
        <v>4524316589</v>
      </c>
    </row>
    <row r="11" spans="1:6" ht="21.75" customHeight="1">
      <c r="A11" s="74" t="s">
        <v>51</v>
      </c>
      <c r="B11" s="74"/>
      <c r="D11" s="52">
        <f>SUM(D8:D10)</f>
        <v>3760964878</v>
      </c>
      <c r="F11" s="52">
        <f>SUM(F8:F10)</f>
        <v>14957855631</v>
      </c>
    </row>
    <row r="18" spans="4:4">
      <c r="D18" s="45"/>
    </row>
  </sheetData>
  <mergeCells count="8">
    <mergeCell ref="A8:B8"/>
    <mergeCell ref="A9:B9"/>
    <mergeCell ref="A10:B10"/>
    <mergeCell ref="A11:B11"/>
    <mergeCell ref="A1:F1"/>
    <mergeCell ref="A2:F2"/>
    <mergeCell ref="A3:F3"/>
    <mergeCell ref="A7:B7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/>
    <pageSetUpPr fitToPage="1"/>
  </sheetPr>
  <dimension ref="A1:S27"/>
  <sheetViews>
    <sheetView rightToLeft="1" view="pageBreakPreview" zoomScale="60" zoomScaleNormal="100" workbookViewId="0">
      <selection activeCell="M26" sqref="M26"/>
    </sheetView>
  </sheetViews>
  <sheetFormatPr defaultRowHeight="12.75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5.85546875" customWidth="1"/>
    <col min="12" max="12" width="1.28515625" customWidth="1"/>
    <col min="13" max="13" width="15.5703125" customWidth="1"/>
    <col min="14" max="14" width="1.28515625" customWidth="1"/>
    <col min="15" max="15" width="17.85546875" customWidth="1"/>
    <col min="16" max="16" width="1.28515625" customWidth="1"/>
    <col min="17" max="17" width="18.85546875" customWidth="1"/>
    <col min="18" max="18" width="1.28515625" customWidth="1"/>
    <col min="19" max="19" width="17.28515625" customWidth="1"/>
    <col min="20" max="20" width="0.28515625" customWidth="1"/>
  </cols>
  <sheetData>
    <row r="1" spans="1:19" ht="29.1" customHeight="1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</row>
    <row r="2" spans="1:19" ht="21.75" customHeight="1">
      <c r="A2" s="62" t="s">
        <v>63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19" ht="21.75" customHeight="1">
      <c r="A3" s="62" t="s">
        <v>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19" ht="14.45" customHeight="1"/>
    <row r="5" spans="1:19" ht="14.45" customHeight="1">
      <c r="A5" s="64" t="s">
        <v>80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</row>
    <row r="6" spans="1:19" ht="14.45" customHeight="1">
      <c r="A6" s="65" t="s">
        <v>52</v>
      </c>
      <c r="C6" s="65" t="s">
        <v>104</v>
      </c>
      <c r="D6" s="65"/>
      <c r="E6" s="65"/>
      <c r="F6" s="65"/>
      <c r="G6" s="65"/>
      <c r="I6" s="65" t="s">
        <v>77</v>
      </c>
      <c r="J6" s="65"/>
      <c r="K6" s="65"/>
      <c r="L6" s="65"/>
      <c r="M6" s="65"/>
      <c r="O6" s="65" t="s">
        <v>78</v>
      </c>
      <c r="P6" s="65"/>
      <c r="Q6" s="65"/>
      <c r="R6" s="65"/>
      <c r="S6" s="65"/>
    </row>
    <row r="7" spans="1:19" ht="36" customHeight="1">
      <c r="A7" s="65"/>
      <c r="C7" s="16" t="s">
        <v>105</v>
      </c>
      <c r="D7" s="3"/>
      <c r="E7" s="16" t="s">
        <v>106</v>
      </c>
      <c r="F7" s="3"/>
      <c r="G7" s="16" t="s">
        <v>107</v>
      </c>
      <c r="I7" s="16" t="s">
        <v>108</v>
      </c>
      <c r="J7" s="3"/>
      <c r="K7" s="16" t="s">
        <v>109</v>
      </c>
      <c r="L7" s="3"/>
      <c r="M7" s="34" t="s">
        <v>110</v>
      </c>
      <c r="O7" s="34" t="s">
        <v>108</v>
      </c>
      <c r="P7" s="3"/>
      <c r="Q7" s="34" t="s">
        <v>109</v>
      </c>
      <c r="R7" s="3"/>
      <c r="S7" s="34" t="s">
        <v>110</v>
      </c>
    </row>
    <row r="8" spans="1:19" ht="21.75" customHeight="1">
      <c r="A8" s="5" t="s">
        <v>129</v>
      </c>
      <c r="C8" s="31" t="s">
        <v>111</v>
      </c>
      <c r="E8" s="18">
        <v>126285154</v>
      </c>
      <c r="G8" s="18">
        <v>480</v>
      </c>
      <c r="I8" s="18">
        <v>0</v>
      </c>
      <c r="K8" s="18">
        <v>0</v>
      </c>
      <c r="M8" s="19">
        <f>I8+K8</f>
        <v>0</v>
      </c>
      <c r="O8" s="19">
        <f>E8*G8</f>
        <v>60616873920</v>
      </c>
      <c r="Q8" s="23">
        <v>-6020553178</v>
      </c>
      <c r="S8" s="8">
        <f>O8+Q8</f>
        <v>54596320742</v>
      </c>
    </row>
    <row r="9" spans="1:19" ht="21.75" customHeight="1">
      <c r="A9" s="7" t="s">
        <v>32</v>
      </c>
      <c r="C9" s="32" t="s">
        <v>112</v>
      </c>
      <c r="E9" s="19">
        <v>35573630</v>
      </c>
      <c r="G9" s="19">
        <v>350</v>
      </c>
      <c r="I9" s="19">
        <v>0</v>
      </c>
      <c r="K9" s="19">
        <v>0</v>
      </c>
      <c r="M9" s="19">
        <f t="shared" ref="M9:M20" si="0">I9+K9</f>
        <v>0</v>
      </c>
      <c r="O9" s="19">
        <f t="shared" ref="O9:O20" si="1">E9*G9</f>
        <v>12450770500</v>
      </c>
      <c r="Q9" s="23">
        <v>-1346234807</v>
      </c>
      <c r="S9" s="8">
        <f t="shared" ref="S9:S20" si="2">O9+Q9</f>
        <v>11104535693</v>
      </c>
    </row>
    <row r="10" spans="1:19" ht="21.75" customHeight="1">
      <c r="A10" s="7" t="s">
        <v>35</v>
      </c>
      <c r="C10" s="32" t="s">
        <v>113</v>
      </c>
      <c r="E10" s="19">
        <v>4759690</v>
      </c>
      <c r="G10" s="19">
        <v>1200</v>
      </c>
      <c r="I10" s="19">
        <v>0</v>
      </c>
      <c r="K10" s="19">
        <v>0</v>
      </c>
      <c r="M10" s="19">
        <f t="shared" si="0"/>
        <v>0</v>
      </c>
      <c r="O10" s="19">
        <f t="shared" si="1"/>
        <v>5711628000</v>
      </c>
      <c r="Q10" s="19">
        <v>0</v>
      </c>
      <c r="S10" s="8">
        <f t="shared" si="2"/>
        <v>5711628000</v>
      </c>
    </row>
    <row r="11" spans="1:19" ht="21.75" customHeight="1">
      <c r="A11" s="7" t="s">
        <v>28</v>
      </c>
      <c r="C11" s="32" t="s">
        <v>114</v>
      </c>
      <c r="E11" s="19">
        <v>15527440</v>
      </c>
      <c r="G11" s="19">
        <v>850</v>
      </c>
      <c r="I11" s="19">
        <v>0</v>
      </c>
      <c r="K11" s="19">
        <v>0</v>
      </c>
      <c r="M11" s="19">
        <f t="shared" si="0"/>
        <v>0</v>
      </c>
      <c r="O11" s="19">
        <f t="shared" si="1"/>
        <v>13198324000</v>
      </c>
      <c r="Q11" s="23">
        <v>-1441427697</v>
      </c>
      <c r="S11" s="8">
        <f t="shared" si="2"/>
        <v>11756896303</v>
      </c>
    </row>
    <row r="12" spans="1:19" ht="21.75" customHeight="1">
      <c r="A12" s="7" t="s">
        <v>21</v>
      </c>
      <c r="C12" s="32" t="s">
        <v>7</v>
      </c>
      <c r="E12" s="19">
        <v>1894800</v>
      </c>
      <c r="G12" s="19">
        <v>1650</v>
      </c>
      <c r="I12" s="19">
        <f>E12*G12</f>
        <v>3126420000</v>
      </c>
      <c r="K12" s="23">
        <v>-396412105</v>
      </c>
      <c r="M12" s="19">
        <f t="shared" si="0"/>
        <v>2730007895</v>
      </c>
      <c r="O12" s="19">
        <f t="shared" si="1"/>
        <v>3126420000</v>
      </c>
      <c r="Q12" s="23">
        <v>-396412105</v>
      </c>
      <c r="S12" s="8">
        <f t="shared" si="2"/>
        <v>2730007895</v>
      </c>
    </row>
    <row r="13" spans="1:19" ht="21.75" customHeight="1">
      <c r="A13" s="7" t="s">
        <v>19</v>
      </c>
      <c r="C13" s="32" t="s">
        <v>115</v>
      </c>
      <c r="E13" s="19">
        <v>5999986</v>
      </c>
      <c r="G13" s="19">
        <v>750</v>
      </c>
      <c r="I13" s="19">
        <v>0</v>
      </c>
      <c r="K13" s="19">
        <v>0</v>
      </c>
      <c r="M13" s="19">
        <f t="shared" si="0"/>
        <v>0</v>
      </c>
      <c r="O13" s="19">
        <f t="shared" si="1"/>
        <v>4499989500</v>
      </c>
      <c r="Q13" s="23">
        <v>-441938438</v>
      </c>
      <c r="S13" s="8">
        <f t="shared" si="2"/>
        <v>4058051062</v>
      </c>
    </row>
    <row r="14" spans="1:19" ht="21.75" customHeight="1">
      <c r="A14" s="7" t="s">
        <v>23</v>
      </c>
      <c r="C14" s="32" t="s">
        <v>116</v>
      </c>
      <c r="E14" s="19">
        <v>9350000</v>
      </c>
      <c r="G14" s="19">
        <v>5800</v>
      </c>
      <c r="I14" s="19">
        <v>0</v>
      </c>
      <c r="K14" s="19">
        <v>0</v>
      </c>
      <c r="M14" s="19">
        <f t="shared" si="0"/>
        <v>0</v>
      </c>
      <c r="O14" s="19">
        <f t="shared" si="1"/>
        <v>54230000000</v>
      </c>
      <c r="Q14" s="23">
        <v>-5356049383</v>
      </c>
      <c r="S14" s="8">
        <f t="shared" si="2"/>
        <v>48873950617</v>
      </c>
    </row>
    <row r="15" spans="1:19" ht="21.75" customHeight="1">
      <c r="A15" s="7" t="s">
        <v>44</v>
      </c>
      <c r="C15" s="32" t="s">
        <v>116</v>
      </c>
      <c r="E15" s="19">
        <v>2526000</v>
      </c>
      <c r="G15" s="19">
        <v>3650</v>
      </c>
      <c r="I15" s="19">
        <v>0</v>
      </c>
      <c r="K15" s="19">
        <v>0</v>
      </c>
      <c r="M15" s="19">
        <f t="shared" si="0"/>
        <v>0</v>
      </c>
      <c r="O15" s="19">
        <f t="shared" si="1"/>
        <v>9219900000</v>
      </c>
      <c r="Q15" s="19">
        <v>0</v>
      </c>
      <c r="S15" s="8">
        <f t="shared" si="2"/>
        <v>9219900000</v>
      </c>
    </row>
    <row r="16" spans="1:19" ht="21.75" customHeight="1">
      <c r="A16" s="7" t="s">
        <v>34</v>
      </c>
      <c r="C16" s="32" t="s">
        <v>111</v>
      </c>
      <c r="E16" s="19">
        <v>28852298</v>
      </c>
      <c r="G16" s="19">
        <v>42</v>
      </c>
      <c r="I16" s="19">
        <v>0</v>
      </c>
      <c r="K16" s="19">
        <v>0</v>
      </c>
      <c r="M16" s="19">
        <f t="shared" si="0"/>
        <v>0</v>
      </c>
      <c r="O16" s="19">
        <f t="shared" si="1"/>
        <v>1211796516</v>
      </c>
      <c r="Q16" s="23">
        <v>-120357334</v>
      </c>
      <c r="S16" s="8">
        <f t="shared" si="2"/>
        <v>1091439182</v>
      </c>
    </row>
    <row r="17" spans="1:19" ht="21.75" customHeight="1">
      <c r="A17" s="7" t="s">
        <v>40</v>
      </c>
      <c r="C17" s="32" t="s">
        <v>117</v>
      </c>
      <c r="E17" s="19">
        <v>158068365</v>
      </c>
      <c r="G17" s="19">
        <v>250</v>
      </c>
      <c r="I17" s="19">
        <v>0</v>
      </c>
      <c r="K17" s="19">
        <v>0</v>
      </c>
      <c r="M17" s="19">
        <f t="shared" si="0"/>
        <v>0</v>
      </c>
      <c r="O17" s="19">
        <f t="shared" si="1"/>
        <v>39517091250</v>
      </c>
      <c r="Q17" s="23">
        <v>-4358679778</v>
      </c>
      <c r="S17" s="8">
        <f t="shared" si="2"/>
        <v>35158411472</v>
      </c>
    </row>
    <row r="18" spans="1:19" ht="21.75" customHeight="1">
      <c r="A18" s="7" t="s">
        <v>38</v>
      </c>
      <c r="C18" s="32" t="s">
        <v>118</v>
      </c>
      <c r="E18" s="19">
        <v>50100000</v>
      </c>
      <c r="G18" s="19">
        <v>1600</v>
      </c>
      <c r="I18" s="19">
        <v>0</v>
      </c>
      <c r="K18" s="19">
        <v>0</v>
      </c>
      <c r="M18" s="19">
        <f t="shared" si="0"/>
        <v>0</v>
      </c>
      <c r="O18" s="19">
        <f t="shared" si="1"/>
        <v>80160000000</v>
      </c>
      <c r="Q18" s="19">
        <v>0</v>
      </c>
      <c r="S18" s="8">
        <f t="shared" si="2"/>
        <v>80160000000</v>
      </c>
    </row>
    <row r="19" spans="1:19" ht="21.75" customHeight="1">
      <c r="A19" s="7" t="s">
        <v>20</v>
      </c>
      <c r="C19" s="32" t="s">
        <v>119</v>
      </c>
      <c r="E19" s="19">
        <v>31781945</v>
      </c>
      <c r="G19" s="19">
        <v>424</v>
      </c>
      <c r="I19" s="19">
        <v>0</v>
      </c>
      <c r="K19" s="19">
        <v>0</v>
      </c>
      <c r="M19" s="19">
        <f t="shared" si="0"/>
        <v>0</v>
      </c>
      <c r="O19" s="19">
        <f t="shared" si="1"/>
        <v>13475544680</v>
      </c>
      <c r="Q19" s="23">
        <v>-1464375429</v>
      </c>
      <c r="S19" s="8">
        <f t="shared" si="2"/>
        <v>12011169251</v>
      </c>
    </row>
    <row r="20" spans="1:19" ht="21.75" customHeight="1">
      <c r="A20" s="10" t="s">
        <v>43</v>
      </c>
      <c r="C20" s="33" t="s">
        <v>112</v>
      </c>
      <c r="E20" s="20">
        <v>12642641</v>
      </c>
      <c r="G20" s="20">
        <v>1300</v>
      </c>
      <c r="I20" s="20">
        <v>0</v>
      </c>
      <c r="K20" s="20">
        <v>0</v>
      </c>
      <c r="M20" s="19">
        <f t="shared" si="0"/>
        <v>0</v>
      </c>
      <c r="O20" s="19">
        <f t="shared" si="1"/>
        <v>16435433300</v>
      </c>
      <c r="Q20" s="19">
        <v>0</v>
      </c>
      <c r="S20" s="8">
        <f t="shared" si="2"/>
        <v>16435433300</v>
      </c>
    </row>
    <row r="21" spans="1:19" ht="21.75" customHeight="1" thickBot="1">
      <c r="A21" s="13" t="s">
        <v>51</v>
      </c>
      <c r="C21" s="14"/>
      <c r="E21" s="14"/>
      <c r="G21" s="14"/>
      <c r="I21" s="52">
        <v>3126420000</v>
      </c>
      <c r="J21" s="56"/>
      <c r="K21" s="52">
        <v>396412105</v>
      </c>
      <c r="L21" s="56"/>
      <c r="M21" s="54">
        <v>2730007895</v>
      </c>
      <c r="N21" s="56"/>
      <c r="O21" s="54">
        <v>313853771666</v>
      </c>
      <c r="P21" s="56"/>
      <c r="Q21" s="57">
        <f>SUM(Q8:Q20)</f>
        <v>-20946028149</v>
      </c>
      <c r="R21" s="56"/>
      <c r="S21" s="58">
        <f>SUM(S8:S20)</f>
        <v>292907743517</v>
      </c>
    </row>
    <row r="22" spans="1:19" ht="13.5" thickTop="1"/>
    <row r="24" spans="1:19">
      <c r="S24" s="26"/>
    </row>
    <row r="25" spans="1:19">
      <c r="S25" s="26"/>
    </row>
    <row r="26" spans="1:19">
      <c r="S26" s="26"/>
    </row>
    <row r="27" spans="1:19">
      <c r="S27" s="26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6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/>
    <pageSetUpPr fitToPage="1"/>
  </sheetPr>
  <dimension ref="A1:M12"/>
  <sheetViews>
    <sheetView rightToLeft="1" view="pageBreakPreview" zoomScale="60" zoomScaleNormal="100" workbookViewId="0">
      <selection activeCell="C12" sqref="C12:M12"/>
    </sheetView>
  </sheetViews>
  <sheetFormatPr defaultRowHeight="12.75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3" ht="21.75" customHeight="1">
      <c r="A2" s="62" t="s">
        <v>63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ht="21.75" customHeight="1">
      <c r="A3" s="62" t="s">
        <v>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4" spans="1:13" ht="14.45" customHeight="1"/>
    <row r="5" spans="1:13" ht="14.45" customHeight="1">
      <c r="A5" s="64" t="s">
        <v>122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</row>
    <row r="6" spans="1:13" ht="14.45" customHeight="1">
      <c r="A6" s="65" t="s">
        <v>66</v>
      </c>
      <c r="C6" s="65" t="s">
        <v>77</v>
      </c>
      <c r="D6" s="65"/>
      <c r="E6" s="65"/>
      <c r="F6" s="65"/>
      <c r="G6" s="65"/>
      <c r="I6" s="65" t="s">
        <v>78</v>
      </c>
      <c r="J6" s="65"/>
      <c r="K6" s="65"/>
      <c r="L6" s="65"/>
      <c r="M6" s="65"/>
    </row>
    <row r="7" spans="1:13" ht="29.1" customHeight="1">
      <c r="A7" s="65"/>
      <c r="C7" s="16" t="s">
        <v>120</v>
      </c>
      <c r="D7" s="3"/>
      <c r="E7" s="16" t="s">
        <v>109</v>
      </c>
      <c r="F7" s="3"/>
      <c r="G7" s="34" t="s">
        <v>121</v>
      </c>
      <c r="I7" s="16" t="s">
        <v>120</v>
      </c>
      <c r="J7" s="3"/>
      <c r="K7" s="16" t="s">
        <v>109</v>
      </c>
      <c r="L7" s="3"/>
      <c r="M7" s="16" t="s">
        <v>121</v>
      </c>
    </row>
    <row r="8" spans="1:13" ht="21.75" customHeight="1">
      <c r="A8" s="5" t="s">
        <v>59</v>
      </c>
      <c r="C8" s="18">
        <v>16934</v>
      </c>
      <c r="E8" s="18">
        <v>0</v>
      </c>
      <c r="G8" s="19">
        <f>C8+E8</f>
        <v>16934</v>
      </c>
      <c r="I8" s="18">
        <v>661365</v>
      </c>
      <c r="K8" s="18">
        <v>0</v>
      </c>
      <c r="M8" s="18">
        <v>661365</v>
      </c>
    </row>
    <row r="9" spans="1:13" ht="21.75" customHeight="1">
      <c r="A9" s="7" t="s">
        <v>60</v>
      </c>
      <c r="C9" s="19">
        <v>12783</v>
      </c>
      <c r="E9" s="19">
        <v>0</v>
      </c>
      <c r="G9" s="19">
        <f t="shared" ref="G9:G11" si="0">C9+E9</f>
        <v>12783</v>
      </c>
      <c r="I9" s="19">
        <v>40851</v>
      </c>
      <c r="K9" s="19">
        <v>0</v>
      </c>
      <c r="M9" s="19">
        <v>40851</v>
      </c>
    </row>
    <row r="10" spans="1:13" ht="21.75" customHeight="1">
      <c r="A10" s="7" t="s">
        <v>61</v>
      </c>
      <c r="C10" s="19">
        <v>51069</v>
      </c>
      <c r="E10" s="19">
        <v>0</v>
      </c>
      <c r="G10" s="19">
        <f t="shared" si="0"/>
        <v>51069</v>
      </c>
      <c r="I10" s="19">
        <v>158911</v>
      </c>
      <c r="K10" s="19">
        <v>0</v>
      </c>
      <c r="M10" s="19">
        <v>158911</v>
      </c>
    </row>
    <row r="11" spans="1:13" ht="21.75" customHeight="1">
      <c r="A11" s="10" t="s">
        <v>62</v>
      </c>
      <c r="C11" s="20">
        <v>37776</v>
      </c>
      <c r="E11" s="20">
        <v>0</v>
      </c>
      <c r="G11" s="19">
        <f t="shared" si="0"/>
        <v>37776</v>
      </c>
      <c r="I11" s="20">
        <v>81048</v>
      </c>
      <c r="K11" s="20">
        <v>0</v>
      </c>
      <c r="M11" s="20">
        <v>81048</v>
      </c>
    </row>
    <row r="12" spans="1:13" ht="21.75" customHeight="1">
      <c r="A12" s="13" t="s">
        <v>51</v>
      </c>
      <c r="C12" s="52">
        <f>SUM(C8:C11)</f>
        <v>118562</v>
      </c>
      <c r="D12" s="56"/>
      <c r="E12" s="52">
        <f>SUM(E8:E11)</f>
        <v>0</v>
      </c>
      <c r="F12" s="56"/>
      <c r="G12" s="59">
        <f>SUM(G8:G11)</f>
        <v>118562</v>
      </c>
      <c r="H12" s="56"/>
      <c r="I12" s="52">
        <f>SUM(I8:I11)</f>
        <v>942175</v>
      </c>
      <c r="J12" s="56"/>
      <c r="K12" s="52">
        <f>SUM(K8:K11)</f>
        <v>0</v>
      </c>
      <c r="L12" s="56"/>
      <c r="M12" s="52">
        <f>SUM(M8:M11)</f>
        <v>942175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0"/>
    <pageSetUpPr fitToPage="1"/>
  </sheetPr>
  <dimension ref="A1:R63"/>
  <sheetViews>
    <sheetView rightToLeft="1" view="pageBreakPreview" zoomScale="60" zoomScaleNormal="100" workbookViewId="0">
      <selection activeCell="I60" sqref="I60"/>
    </sheetView>
  </sheetViews>
  <sheetFormatPr defaultRowHeight="12.75"/>
  <cols>
    <col min="1" max="1" width="40.28515625" customWidth="1"/>
    <col min="2" max="2" width="1.28515625" customWidth="1"/>
    <col min="3" max="3" width="16.5703125" customWidth="1"/>
    <col min="4" max="4" width="1.28515625" customWidth="1"/>
    <col min="5" max="5" width="18.140625" customWidth="1"/>
    <col min="6" max="6" width="1.28515625" customWidth="1"/>
    <col min="7" max="7" width="20.140625" customWidth="1"/>
    <col min="8" max="8" width="1.28515625" customWidth="1"/>
    <col min="9" max="9" width="19.85546875" customWidth="1"/>
    <col min="10" max="10" width="1.28515625" customWidth="1"/>
    <col min="11" max="11" width="13.140625" customWidth="1"/>
    <col min="12" max="12" width="1.28515625" customWidth="1"/>
    <col min="13" max="13" width="18.28515625" customWidth="1"/>
    <col min="14" max="14" width="1.28515625" customWidth="1"/>
    <col min="15" max="15" width="21.5703125" customWidth="1"/>
    <col min="16" max="16" width="1.28515625" customWidth="1"/>
    <col min="17" max="17" width="20.85546875" customWidth="1"/>
    <col min="18" max="18" width="0.7109375" customWidth="1"/>
    <col min="19" max="19" width="0.28515625" customWidth="1"/>
  </cols>
  <sheetData>
    <row r="1" spans="1:18" ht="29.1" customHeight="1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</row>
    <row r="2" spans="1:18" ht="21.75" customHeight="1">
      <c r="A2" s="62" t="s">
        <v>63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</row>
    <row r="3" spans="1:18" ht="21.75" customHeight="1">
      <c r="A3" s="62" t="s">
        <v>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</row>
    <row r="4" spans="1:18" ht="14.45" customHeight="1"/>
    <row r="5" spans="1:18" ht="14.45" customHeight="1">
      <c r="A5" s="64" t="s">
        <v>123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</row>
    <row r="6" spans="1:18" ht="14.45" customHeight="1">
      <c r="A6" s="65" t="s">
        <v>66</v>
      </c>
      <c r="C6" s="65" t="s">
        <v>77</v>
      </c>
      <c r="D6" s="65"/>
      <c r="E6" s="65"/>
      <c r="F6" s="65"/>
      <c r="G6" s="65"/>
      <c r="H6" s="65"/>
      <c r="I6" s="65"/>
      <c r="K6" s="65" t="s">
        <v>78</v>
      </c>
      <c r="L6" s="65"/>
      <c r="M6" s="65"/>
      <c r="N6" s="65"/>
      <c r="O6" s="65"/>
      <c r="P6" s="65"/>
      <c r="Q6" s="65"/>
      <c r="R6" s="65"/>
    </row>
    <row r="7" spans="1:18" ht="38.25" customHeight="1">
      <c r="A7" s="65"/>
      <c r="C7" s="16" t="s">
        <v>13</v>
      </c>
      <c r="D7" s="3"/>
      <c r="E7" s="16" t="s">
        <v>124</v>
      </c>
      <c r="F7" s="3"/>
      <c r="G7" s="16" t="s">
        <v>125</v>
      </c>
      <c r="H7" s="3"/>
      <c r="I7" s="34" t="s">
        <v>126</v>
      </c>
      <c r="K7" s="16" t="s">
        <v>13</v>
      </c>
      <c r="L7" s="3"/>
      <c r="M7" s="16" t="s">
        <v>124</v>
      </c>
      <c r="N7" s="3"/>
      <c r="O7" s="34" t="s">
        <v>125</v>
      </c>
      <c r="P7" s="3"/>
      <c r="Q7" s="83" t="s">
        <v>126</v>
      </c>
      <c r="R7" s="83"/>
    </row>
    <row r="8" spans="1:18" ht="21.75" customHeight="1">
      <c r="A8" s="5" t="s">
        <v>40</v>
      </c>
      <c r="C8" s="18">
        <v>7137938</v>
      </c>
      <c r="E8" s="18">
        <v>31788772888</v>
      </c>
      <c r="G8" s="22">
        <v>-25628929065</v>
      </c>
      <c r="I8" s="19">
        <f>E8+G8</f>
        <v>6159843823</v>
      </c>
      <c r="K8" s="18">
        <v>21265032</v>
      </c>
      <c r="M8" s="18">
        <v>74815594227</v>
      </c>
      <c r="O8" s="23">
        <v>-76353489888</v>
      </c>
      <c r="Q8" s="23">
        <f>M8+O8</f>
        <v>-1537895661</v>
      </c>
      <c r="R8" s="23"/>
    </row>
    <row r="9" spans="1:18" ht="21.75" customHeight="1">
      <c r="A9" s="7" t="s">
        <v>25</v>
      </c>
      <c r="C9" s="19">
        <v>1170891</v>
      </c>
      <c r="E9" s="19">
        <v>70927806240</v>
      </c>
      <c r="G9" s="23">
        <v>-64549223427</v>
      </c>
      <c r="I9" s="19">
        <f t="shared" ref="I9:I53" si="0">E9+G9</f>
        <v>6378582813</v>
      </c>
      <c r="K9" s="19">
        <v>2266552</v>
      </c>
      <c r="M9" s="19">
        <v>127678219605</v>
      </c>
      <c r="O9" s="23">
        <v>-125225828493</v>
      </c>
      <c r="Q9" s="23">
        <f t="shared" ref="Q9:Q53" si="1">M9+O9</f>
        <v>2452391112</v>
      </c>
      <c r="R9" s="23"/>
    </row>
    <row r="10" spans="1:18" ht="21.75" customHeight="1">
      <c r="A10" s="7" t="s">
        <v>41</v>
      </c>
      <c r="C10" s="19">
        <v>20887668</v>
      </c>
      <c r="E10" s="19">
        <v>119305221237</v>
      </c>
      <c r="G10" s="23">
        <v>-107104627078</v>
      </c>
      <c r="I10" s="19">
        <f t="shared" si="0"/>
        <v>12200594159</v>
      </c>
      <c r="K10" s="19">
        <v>51586174</v>
      </c>
      <c r="M10" s="19">
        <v>272738820078</v>
      </c>
      <c r="O10" s="23">
        <v>-263809546681</v>
      </c>
      <c r="Q10" s="23">
        <f t="shared" si="1"/>
        <v>8929273397</v>
      </c>
      <c r="R10" s="23"/>
    </row>
    <row r="11" spans="1:18" ht="21.75" customHeight="1">
      <c r="A11" s="7" t="s">
        <v>46</v>
      </c>
      <c r="C11" s="19">
        <v>554204</v>
      </c>
      <c r="E11" s="19">
        <v>16772824075</v>
      </c>
      <c r="G11" s="23">
        <v>-16545082718</v>
      </c>
      <c r="I11" s="19">
        <f t="shared" si="0"/>
        <v>227741357</v>
      </c>
      <c r="K11" s="19">
        <v>554204</v>
      </c>
      <c r="M11" s="19">
        <v>16772824075</v>
      </c>
      <c r="O11" s="23">
        <v>-16545082718</v>
      </c>
      <c r="Q11" s="23">
        <f t="shared" si="1"/>
        <v>227741357</v>
      </c>
      <c r="R11" s="23"/>
    </row>
    <row r="12" spans="1:18" ht="21.75" customHeight="1">
      <c r="A12" s="7" t="s">
        <v>24</v>
      </c>
      <c r="C12" s="19">
        <v>1038695</v>
      </c>
      <c r="E12" s="19">
        <v>19311067723</v>
      </c>
      <c r="G12" s="23">
        <v>-14943831802</v>
      </c>
      <c r="I12" s="19">
        <f t="shared" si="0"/>
        <v>4367235921</v>
      </c>
      <c r="K12" s="19">
        <v>2348353</v>
      </c>
      <c r="M12" s="19">
        <v>38889895238</v>
      </c>
      <c r="O12" s="23">
        <v>-33786586705</v>
      </c>
      <c r="Q12" s="23">
        <f t="shared" si="1"/>
        <v>5103308533</v>
      </c>
      <c r="R12" s="23"/>
    </row>
    <row r="13" spans="1:18" ht="21.75" customHeight="1">
      <c r="A13" s="7" t="s">
        <v>45</v>
      </c>
      <c r="C13" s="19">
        <v>4998674</v>
      </c>
      <c r="E13" s="19">
        <v>33886919974</v>
      </c>
      <c r="G13" s="23">
        <v>-33937892987</v>
      </c>
      <c r="I13" s="23">
        <f t="shared" si="0"/>
        <v>-50973013</v>
      </c>
      <c r="K13" s="19">
        <v>4998674</v>
      </c>
      <c r="M13" s="19">
        <v>33886919974</v>
      </c>
      <c r="O13" s="23">
        <v>-33937892987</v>
      </c>
      <c r="Q13" s="23">
        <f t="shared" si="1"/>
        <v>-50973013</v>
      </c>
      <c r="R13" s="23"/>
    </row>
    <row r="14" spans="1:18" ht="21.75" customHeight="1">
      <c r="A14" s="7" t="s">
        <v>39</v>
      </c>
      <c r="C14" s="19">
        <v>13453614</v>
      </c>
      <c r="E14" s="19">
        <v>214030837857</v>
      </c>
      <c r="G14" s="23">
        <v>-192234493215</v>
      </c>
      <c r="I14" s="19">
        <f t="shared" si="0"/>
        <v>21796344642</v>
      </c>
      <c r="K14" s="19">
        <v>37243046</v>
      </c>
      <c r="M14" s="19">
        <v>544088469076</v>
      </c>
      <c r="O14" s="23">
        <v>-532154264010</v>
      </c>
      <c r="Q14" s="23">
        <f t="shared" si="1"/>
        <v>11934205066</v>
      </c>
      <c r="R14" s="23"/>
    </row>
    <row r="15" spans="1:18" ht="21.75" customHeight="1">
      <c r="A15" s="7" t="s">
        <v>47</v>
      </c>
      <c r="C15" s="19">
        <v>2984025</v>
      </c>
      <c r="E15" s="19">
        <v>15907780911</v>
      </c>
      <c r="G15" s="23">
        <v>-12649214657</v>
      </c>
      <c r="I15" s="19">
        <f t="shared" si="0"/>
        <v>3258566254</v>
      </c>
      <c r="K15" s="19">
        <v>3278160</v>
      </c>
      <c r="M15" s="19">
        <v>17224947015</v>
      </c>
      <c r="O15" s="23">
        <v>-13896046284</v>
      </c>
      <c r="Q15" s="23">
        <f t="shared" si="1"/>
        <v>3328900731</v>
      </c>
      <c r="R15" s="23"/>
    </row>
    <row r="16" spans="1:18" ht="21.75" customHeight="1">
      <c r="A16" s="7" t="s">
        <v>48</v>
      </c>
      <c r="C16" s="19">
        <v>475306</v>
      </c>
      <c r="E16" s="19">
        <v>5315251146</v>
      </c>
      <c r="G16" s="23">
        <v>-5529940966</v>
      </c>
      <c r="I16" s="23">
        <f t="shared" si="0"/>
        <v>-214689820</v>
      </c>
      <c r="K16" s="19">
        <v>2394038</v>
      </c>
      <c r="M16" s="19">
        <v>22339731338</v>
      </c>
      <c r="O16" s="23">
        <v>-25406659071</v>
      </c>
      <c r="Q16" s="23">
        <f t="shared" si="1"/>
        <v>-3066927733</v>
      </c>
      <c r="R16" s="23"/>
    </row>
    <row r="17" spans="1:18" ht="21.75" customHeight="1">
      <c r="A17" s="7" t="s">
        <v>34</v>
      </c>
      <c r="C17" s="19">
        <v>3637566</v>
      </c>
      <c r="E17" s="19">
        <v>19223476064</v>
      </c>
      <c r="G17" s="23">
        <v>-12147669608</v>
      </c>
      <c r="I17" s="19">
        <f t="shared" si="0"/>
        <v>7075806456</v>
      </c>
      <c r="K17" s="19">
        <v>14037566</v>
      </c>
      <c r="M17" s="19">
        <v>50479833868</v>
      </c>
      <c r="O17" s="23">
        <v>-45848389995</v>
      </c>
      <c r="Q17" s="23">
        <f t="shared" si="1"/>
        <v>4631443873</v>
      </c>
      <c r="R17" s="23"/>
    </row>
    <row r="18" spans="1:18" ht="21.75" customHeight="1">
      <c r="A18" s="7" t="s">
        <v>32</v>
      </c>
      <c r="C18" s="19">
        <v>12505372</v>
      </c>
      <c r="E18" s="19">
        <v>106213250024</v>
      </c>
      <c r="G18" s="23">
        <v>-99393730960</v>
      </c>
      <c r="I18" s="19">
        <f t="shared" si="0"/>
        <v>6819519064</v>
      </c>
      <c r="K18" s="19">
        <v>29953199</v>
      </c>
      <c r="M18" s="19">
        <v>239624950593</v>
      </c>
      <c r="O18" s="23">
        <v>-238070502674</v>
      </c>
      <c r="Q18" s="23">
        <f t="shared" si="1"/>
        <v>1554447919</v>
      </c>
      <c r="R18" s="23"/>
    </row>
    <row r="19" spans="1:18" ht="21.75" customHeight="1">
      <c r="A19" s="7" t="s">
        <v>27</v>
      </c>
      <c r="C19" s="19">
        <v>63295</v>
      </c>
      <c r="E19" s="19">
        <v>1074772893</v>
      </c>
      <c r="G19" s="23">
        <v>-846454407</v>
      </c>
      <c r="I19" s="19">
        <f t="shared" si="0"/>
        <v>228318486</v>
      </c>
      <c r="K19" s="19">
        <v>6254883</v>
      </c>
      <c r="M19" s="19">
        <v>82504115633</v>
      </c>
      <c r="O19" s="23">
        <v>-72514222096</v>
      </c>
      <c r="Q19" s="23">
        <f t="shared" si="1"/>
        <v>9989893537</v>
      </c>
      <c r="R19" s="23"/>
    </row>
    <row r="20" spans="1:18" ht="21.75" customHeight="1">
      <c r="A20" s="7" t="s">
        <v>43</v>
      </c>
      <c r="C20" s="19">
        <v>1519421</v>
      </c>
      <c r="E20" s="19">
        <v>12720055462</v>
      </c>
      <c r="G20" s="23">
        <v>-9063977249</v>
      </c>
      <c r="I20" s="19">
        <f t="shared" si="0"/>
        <v>3656078213</v>
      </c>
      <c r="K20" s="19">
        <v>9546135</v>
      </c>
      <c r="M20" s="19">
        <v>69327992403</v>
      </c>
      <c r="O20" s="23">
        <v>-58147834768</v>
      </c>
      <c r="Q20" s="23">
        <f t="shared" si="1"/>
        <v>11180157635</v>
      </c>
      <c r="R20" s="23"/>
    </row>
    <row r="21" spans="1:18" ht="21.75" customHeight="1">
      <c r="A21" s="7" t="s">
        <v>44</v>
      </c>
      <c r="C21" s="19">
        <v>566631</v>
      </c>
      <c r="E21" s="19">
        <v>40243674630</v>
      </c>
      <c r="G21" s="23">
        <v>-35492044748</v>
      </c>
      <c r="I21" s="19">
        <f t="shared" si="0"/>
        <v>4751629882</v>
      </c>
      <c r="K21" s="19">
        <v>1512631</v>
      </c>
      <c r="M21" s="19">
        <v>88829559748</v>
      </c>
      <c r="O21" s="23">
        <v>-92088991311</v>
      </c>
      <c r="Q21" s="23">
        <f t="shared" si="1"/>
        <v>-3259431563</v>
      </c>
      <c r="R21" s="23"/>
    </row>
    <row r="22" spans="1:18" ht="21.75" customHeight="1">
      <c r="A22" s="7" t="s">
        <v>35</v>
      </c>
      <c r="C22" s="19">
        <v>3544751</v>
      </c>
      <c r="E22" s="19">
        <v>28047924783</v>
      </c>
      <c r="G22" s="23">
        <v>-31796844677</v>
      </c>
      <c r="I22" s="23">
        <f t="shared" si="0"/>
        <v>-3748919894</v>
      </c>
      <c r="K22" s="19">
        <v>5585963</v>
      </c>
      <c r="M22" s="19">
        <v>43137422212</v>
      </c>
      <c r="O22" s="23">
        <v>-50106762894</v>
      </c>
      <c r="Q22" s="23">
        <f t="shared" si="1"/>
        <v>-6969340682</v>
      </c>
      <c r="R22" s="23"/>
    </row>
    <row r="23" spans="1:18" ht="21.75" customHeight="1">
      <c r="A23" s="7" t="s">
        <v>42</v>
      </c>
      <c r="C23" s="19">
        <v>400000</v>
      </c>
      <c r="E23" s="19">
        <v>6609510521</v>
      </c>
      <c r="G23" s="23">
        <v>-3652581184</v>
      </c>
      <c r="I23" s="19">
        <f t="shared" si="0"/>
        <v>2956929337</v>
      </c>
      <c r="K23" s="19">
        <v>2800000</v>
      </c>
      <c r="M23" s="19">
        <v>28495017704</v>
      </c>
      <c r="O23" s="23">
        <v>-19724697033</v>
      </c>
      <c r="Q23" s="23">
        <f t="shared" si="1"/>
        <v>8770320671</v>
      </c>
      <c r="R23" s="23"/>
    </row>
    <row r="24" spans="1:18" ht="21.75" customHeight="1">
      <c r="A24" s="7" t="s">
        <v>37</v>
      </c>
      <c r="C24" s="19">
        <v>937238</v>
      </c>
      <c r="E24" s="19">
        <v>20714682631</v>
      </c>
      <c r="G24" s="23">
        <v>-15882571220</v>
      </c>
      <c r="I24" s="19">
        <f t="shared" si="0"/>
        <v>4832111411</v>
      </c>
      <c r="K24" s="19">
        <v>2495729</v>
      </c>
      <c r="M24" s="19">
        <v>47153174401</v>
      </c>
      <c r="O24" s="23">
        <v>-42029952774</v>
      </c>
      <c r="Q24" s="23">
        <f t="shared" si="1"/>
        <v>5123221627</v>
      </c>
      <c r="R24" s="23"/>
    </row>
    <row r="25" spans="1:18" ht="21.75" customHeight="1">
      <c r="A25" s="7" t="s">
        <v>26</v>
      </c>
      <c r="C25" s="19">
        <v>10386690</v>
      </c>
      <c r="E25" s="19">
        <v>62279026778</v>
      </c>
      <c r="G25" s="23">
        <v>-50599414913</v>
      </c>
      <c r="I25" s="19">
        <f t="shared" si="0"/>
        <v>11679611865</v>
      </c>
      <c r="K25" s="19">
        <v>20186614</v>
      </c>
      <c r="M25" s="19">
        <v>112063451638</v>
      </c>
      <c r="O25" s="23">
        <v>-98778449251</v>
      </c>
      <c r="Q25" s="23">
        <f t="shared" si="1"/>
        <v>13285002387</v>
      </c>
      <c r="R25" s="23"/>
    </row>
    <row r="26" spans="1:18" ht="21.75" customHeight="1">
      <c r="A26" s="7" t="s">
        <v>20</v>
      </c>
      <c r="C26" s="19">
        <v>5471658</v>
      </c>
      <c r="E26" s="19">
        <v>32479289925</v>
      </c>
      <c r="G26" s="23">
        <v>-28277018676</v>
      </c>
      <c r="I26" s="19">
        <f t="shared" si="0"/>
        <v>4202271249</v>
      </c>
      <c r="K26" s="19">
        <v>19351977</v>
      </c>
      <c r="M26" s="19">
        <v>100586875686</v>
      </c>
      <c r="O26" s="23">
        <v>-99156524925</v>
      </c>
      <c r="Q26" s="23">
        <f t="shared" si="1"/>
        <v>1430350761</v>
      </c>
      <c r="R26" s="23"/>
    </row>
    <row r="27" spans="1:18" ht="21.75" customHeight="1">
      <c r="A27" s="7" t="s">
        <v>28</v>
      </c>
      <c r="C27" s="19">
        <v>3360337</v>
      </c>
      <c r="E27" s="19">
        <v>60474737035</v>
      </c>
      <c r="G27" s="23">
        <v>-52101645572</v>
      </c>
      <c r="I27" s="19">
        <f t="shared" si="0"/>
        <v>8373091463</v>
      </c>
      <c r="K27" s="19">
        <v>13952696</v>
      </c>
      <c r="M27" s="19">
        <v>232845191995</v>
      </c>
      <c r="O27" s="23">
        <v>-205065292323</v>
      </c>
      <c r="Q27" s="23">
        <f t="shared" si="1"/>
        <v>27779899672</v>
      </c>
      <c r="R27" s="23"/>
    </row>
    <row r="28" spans="1:18" ht="21.75" customHeight="1">
      <c r="A28" s="7" t="s">
        <v>23</v>
      </c>
      <c r="C28" s="19">
        <v>17441055</v>
      </c>
      <c r="E28" s="19">
        <v>206724256100</v>
      </c>
      <c r="G28" s="23">
        <v>-188262339392</v>
      </c>
      <c r="I28" s="19">
        <f t="shared" si="0"/>
        <v>18461916708</v>
      </c>
      <c r="K28" s="19">
        <v>21184457</v>
      </c>
      <c r="M28" s="19">
        <v>264837303848</v>
      </c>
      <c r="O28" s="23">
        <v>-239450533189</v>
      </c>
      <c r="Q28" s="23">
        <f t="shared" si="1"/>
        <v>25386770659</v>
      </c>
      <c r="R28" s="23"/>
    </row>
    <row r="29" spans="1:18" ht="21.75" customHeight="1">
      <c r="A29" s="7" t="s">
        <v>21</v>
      </c>
      <c r="C29" s="19">
        <v>460000</v>
      </c>
      <c r="E29" s="19">
        <v>37602169625</v>
      </c>
      <c r="G29" s="23">
        <v>-43859723192</v>
      </c>
      <c r="I29" s="23">
        <f t="shared" si="0"/>
        <v>-6257553567</v>
      </c>
      <c r="K29" s="19">
        <v>2472782</v>
      </c>
      <c r="M29" s="19">
        <v>187646717661</v>
      </c>
      <c r="O29" s="23">
        <v>-235772899948</v>
      </c>
      <c r="Q29" s="23">
        <f t="shared" si="1"/>
        <v>-48126182287</v>
      </c>
      <c r="R29" s="23"/>
    </row>
    <row r="30" spans="1:18" ht="21.75" customHeight="1">
      <c r="A30" s="7" t="s">
        <v>29</v>
      </c>
      <c r="C30" s="19">
        <v>8171257</v>
      </c>
      <c r="E30" s="19">
        <v>31326406174</v>
      </c>
      <c r="G30" s="23">
        <v>-26613551151</v>
      </c>
      <c r="I30" s="19">
        <f t="shared" si="0"/>
        <v>4712855023</v>
      </c>
      <c r="K30" s="19">
        <v>29035451</v>
      </c>
      <c r="M30" s="19">
        <v>89561501909</v>
      </c>
      <c r="O30" s="23">
        <v>-88416372173</v>
      </c>
      <c r="Q30" s="23">
        <f t="shared" si="1"/>
        <v>1145129736</v>
      </c>
      <c r="R30" s="23"/>
    </row>
    <row r="31" spans="1:18" ht="21.75" customHeight="1">
      <c r="A31" s="7" t="s">
        <v>33</v>
      </c>
      <c r="C31" s="19">
        <v>2025850</v>
      </c>
      <c r="E31" s="19">
        <v>89601139668</v>
      </c>
      <c r="G31" s="23">
        <v>-60153282094</v>
      </c>
      <c r="I31" s="19">
        <f t="shared" si="0"/>
        <v>29447857574</v>
      </c>
      <c r="K31" s="19">
        <v>5290551</v>
      </c>
      <c r="M31" s="19">
        <v>185911296845</v>
      </c>
      <c r="O31" s="23">
        <v>-148349089471</v>
      </c>
      <c r="Q31" s="23">
        <f t="shared" si="1"/>
        <v>37562207374</v>
      </c>
      <c r="R31" s="23"/>
    </row>
    <row r="32" spans="1:18" ht="21.75" customHeight="1">
      <c r="A32" s="7" t="s">
        <v>38</v>
      </c>
      <c r="C32" s="19">
        <v>2175688</v>
      </c>
      <c r="E32" s="19">
        <v>52722440078</v>
      </c>
      <c r="G32" s="23">
        <v>-39433174434</v>
      </c>
      <c r="I32" s="19">
        <f t="shared" si="0"/>
        <v>13289265644</v>
      </c>
      <c r="K32" s="19">
        <v>13404265</v>
      </c>
      <c r="M32" s="19">
        <v>245289313866</v>
      </c>
      <c r="O32" s="23">
        <v>-221871260008</v>
      </c>
      <c r="Q32" s="23">
        <f t="shared" si="1"/>
        <v>23418053858</v>
      </c>
      <c r="R32" s="23"/>
    </row>
    <row r="33" spans="1:18" ht="21.75" customHeight="1">
      <c r="A33" s="7" t="s">
        <v>19</v>
      </c>
      <c r="C33" s="19">
        <v>550000</v>
      </c>
      <c r="E33" s="19">
        <v>7701007503</v>
      </c>
      <c r="G33" s="23">
        <v>-5494981547</v>
      </c>
      <c r="I33" s="19">
        <f t="shared" si="0"/>
        <v>2206025956</v>
      </c>
      <c r="K33" s="19">
        <v>3067255</v>
      </c>
      <c r="M33" s="19">
        <v>41217197740</v>
      </c>
      <c r="O33" s="23">
        <v>-25877001954</v>
      </c>
      <c r="Q33" s="23">
        <f t="shared" si="1"/>
        <v>15340195786</v>
      </c>
      <c r="R33" s="23"/>
    </row>
    <row r="34" spans="1:18" ht="21.75" customHeight="1">
      <c r="A34" s="7" t="s">
        <v>30</v>
      </c>
      <c r="C34" s="19">
        <v>1</v>
      </c>
      <c r="E34" s="19">
        <v>1</v>
      </c>
      <c r="G34" s="23">
        <v>-6166</v>
      </c>
      <c r="I34" s="23">
        <f t="shared" si="0"/>
        <v>-6165</v>
      </c>
      <c r="K34" s="19">
        <v>1435001</v>
      </c>
      <c r="M34" s="19">
        <v>31007382072</v>
      </c>
      <c r="O34" s="23">
        <v>-28668954004</v>
      </c>
      <c r="Q34" s="23">
        <f t="shared" si="1"/>
        <v>2338428068</v>
      </c>
      <c r="R34" s="23"/>
    </row>
    <row r="35" spans="1:18" ht="21.75" customHeight="1">
      <c r="A35" s="7" t="s">
        <v>36</v>
      </c>
      <c r="C35" s="19">
        <v>2087877</v>
      </c>
      <c r="E35" s="19">
        <v>44238389346</v>
      </c>
      <c r="G35" s="23">
        <v>-28746333463</v>
      </c>
      <c r="I35" s="19">
        <f t="shared" si="0"/>
        <v>15492055883</v>
      </c>
      <c r="K35" s="19">
        <v>3850147</v>
      </c>
      <c r="M35" s="19">
        <v>70998101809</v>
      </c>
      <c r="O35" s="23">
        <v>-53009640670</v>
      </c>
      <c r="Q35" s="23">
        <f t="shared" si="1"/>
        <v>17988461139</v>
      </c>
      <c r="R35" s="23"/>
    </row>
    <row r="36" spans="1:18" ht="21.75" customHeight="1">
      <c r="A36" s="7" t="s">
        <v>22</v>
      </c>
      <c r="C36" s="19">
        <v>1925184</v>
      </c>
      <c r="E36" s="19">
        <v>3779246398</v>
      </c>
      <c r="G36" s="23">
        <v>-3204048515</v>
      </c>
      <c r="I36" s="19">
        <f t="shared" si="0"/>
        <v>575197883</v>
      </c>
      <c r="K36" s="19">
        <v>63655571</v>
      </c>
      <c r="M36" s="19">
        <v>104178078206</v>
      </c>
      <c r="O36" s="23">
        <v>-99129061099</v>
      </c>
      <c r="Q36" s="23">
        <f t="shared" si="1"/>
        <v>5049017107</v>
      </c>
      <c r="R36" s="23"/>
    </row>
    <row r="37" spans="1:18" ht="21.75" customHeight="1">
      <c r="A37" s="7" t="s">
        <v>49</v>
      </c>
      <c r="C37" s="19">
        <v>8363167</v>
      </c>
      <c r="E37" s="19">
        <v>39990489271</v>
      </c>
      <c r="G37" s="23">
        <v>-28808504138</v>
      </c>
      <c r="I37" s="19">
        <f t="shared" si="0"/>
        <v>11181985133</v>
      </c>
      <c r="K37" s="19">
        <v>15694005</v>
      </c>
      <c r="M37" s="19">
        <v>62887210568</v>
      </c>
      <c r="O37" s="23">
        <v>-52033413488</v>
      </c>
      <c r="Q37" s="23">
        <f t="shared" si="1"/>
        <v>10853797080</v>
      </c>
      <c r="R37" s="23"/>
    </row>
    <row r="38" spans="1:18" ht="21.75" customHeight="1">
      <c r="A38" s="7" t="s">
        <v>83</v>
      </c>
      <c r="C38" s="19">
        <v>0</v>
      </c>
      <c r="E38" s="19">
        <v>0</v>
      </c>
      <c r="G38" s="23">
        <v>0</v>
      </c>
      <c r="I38" s="19">
        <f t="shared" si="0"/>
        <v>0</v>
      </c>
      <c r="K38" s="19">
        <v>600000</v>
      </c>
      <c r="M38" s="19">
        <v>13070025297</v>
      </c>
      <c r="O38" s="23">
        <v>-13000541424</v>
      </c>
      <c r="Q38" s="23">
        <f t="shared" si="1"/>
        <v>69483873</v>
      </c>
      <c r="R38" s="23"/>
    </row>
    <row r="39" spans="1:18" ht="21.75" customHeight="1">
      <c r="A39" s="7" t="s">
        <v>84</v>
      </c>
      <c r="C39" s="19">
        <v>0</v>
      </c>
      <c r="E39" s="19">
        <v>0</v>
      </c>
      <c r="G39" s="23">
        <v>0</v>
      </c>
      <c r="I39" s="19">
        <f t="shared" si="0"/>
        <v>0</v>
      </c>
      <c r="K39" s="19">
        <v>3124999</v>
      </c>
      <c r="M39" s="19">
        <v>4990623403</v>
      </c>
      <c r="O39" s="23">
        <v>-5733458259</v>
      </c>
      <c r="Q39" s="23">
        <f t="shared" si="1"/>
        <v>-742834856</v>
      </c>
      <c r="R39" s="23"/>
    </row>
    <row r="40" spans="1:18" ht="21.75" customHeight="1">
      <c r="A40" s="7" t="s">
        <v>85</v>
      </c>
      <c r="C40" s="19">
        <v>0</v>
      </c>
      <c r="E40" s="19">
        <v>0</v>
      </c>
      <c r="G40" s="23">
        <v>0</v>
      </c>
      <c r="I40" s="19">
        <f t="shared" si="0"/>
        <v>0</v>
      </c>
      <c r="K40" s="19">
        <v>20000000</v>
      </c>
      <c r="M40" s="19">
        <v>25945659675</v>
      </c>
      <c r="O40" s="23">
        <v>-26315000400</v>
      </c>
      <c r="Q40" s="23">
        <f t="shared" si="1"/>
        <v>-369340725</v>
      </c>
      <c r="R40" s="23"/>
    </row>
    <row r="41" spans="1:18" ht="21.75" customHeight="1">
      <c r="A41" s="7" t="s">
        <v>86</v>
      </c>
      <c r="C41" s="19">
        <v>0</v>
      </c>
      <c r="E41" s="19">
        <v>0</v>
      </c>
      <c r="G41" s="23">
        <v>0</v>
      </c>
      <c r="I41" s="19">
        <f t="shared" si="0"/>
        <v>0</v>
      </c>
      <c r="K41" s="19">
        <v>422616</v>
      </c>
      <c r="M41" s="19">
        <v>1264337785</v>
      </c>
      <c r="O41" s="23">
        <v>-1255950789</v>
      </c>
      <c r="Q41" s="23">
        <f t="shared" si="1"/>
        <v>8386996</v>
      </c>
      <c r="R41" s="23"/>
    </row>
    <row r="42" spans="1:18" ht="21.75" customHeight="1">
      <c r="A42" s="7" t="s">
        <v>87</v>
      </c>
      <c r="C42" s="19">
        <v>0</v>
      </c>
      <c r="E42" s="19">
        <v>0</v>
      </c>
      <c r="G42" s="23">
        <v>0</v>
      </c>
      <c r="I42" s="19">
        <f t="shared" si="0"/>
        <v>0</v>
      </c>
      <c r="K42" s="19">
        <v>26281651</v>
      </c>
      <c r="M42" s="19">
        <v>46960711662</v>
      </c>
      <c r="O42" s="23">
        <v>-86276856800</v>
      </c>
      <c r="Q42" s="23">
        <f t="shared" si="1"/>
        <v>-39316145138</v>
      </c>
      <c r="R42" s="23"/>
    </row>
    <row r="43" spans="1:18" ht="21.75" customHeight="1">
      <c r="A43" s="7" t="s">
        <v>88</v>
      </c>
      <c r="C43" s="19">
        <v>0</v>
      </c>
      <c r="E43" s="19">
        <v>0</v>
      </c>
      <c r="G43" s="23">
        <v>0</v>
      </c>
      <c r="I43" s="19">
        <f t="shared" si="0"/>
        <v>0</v>
      </c>
      <c r="K43" s="19">
        <v>1664268</v>
      </c>
      <c r="M43" s="19">
        <v>18859024712</v>
      </c>
      <c r="O43" s="23">
        <v>-18082865131</v>
      </c>
      <c r="Q43" s="23">
        <f t="shared" si="1"/>
        <v>776159581</v>
      </c>
      <c r="R43" s="23"/>
    </row>
    <row r="44" spans="1:18" ht="21.75" customHeight="1">
      <c r="A44" s="7" t="s">
        <v>89</v>
      </c>
      <c r="C44" s="19">
        <v>0</v>
      </c>
      <c r="E44" s="19">
        <v>0</v>
      </c>
      <c r="G44" s="23">
        <v>0</v>
      </c>
      <c r="I44" s="19">
        <f t="shared" si="0"/>
        <v>0</v>
      </c>
      <c r="K44" s="19">
        <v>2000000</v>
      </c>
      <c r="M44" s="19">
        <v>12102285780</v>
      </c>
      <c r="O44" s="23">
        <v>-12853895847</v>
      </c>
      <c r="Q44" s="23">
        <f t="shared" si="1"/>
        <v>-751610067</v>
      </c>
      <c r="R44" s="23"/>
    </row>
    <row r="45" spans="1:18" ht="21.75" customHeight="1">
      <c r="A45" s="7" t="s">
        <v>90</v>
      </c>
      <c r="C45" s="19">
        <v>0</v>
      </c>
      <c r="E45" s="19">
        <v>0</v>
      </c>
      <c r="G45" s="23">
        <v>0</v>
      </c>
      <c r="I45" s="19">
        <f t="shared" si="0"/>
        <v>0</v>
      </c>
      <c r="K45" s="19">
        <v>1900000</v>
      </c>
      <c r="M45" s="19">
        <v>39629279437</v>
      </c>
      <c r="O45" s="23">
        <v>-41608857910</v>
      </c>
      <c r="Q45" s="23">
        <f t="shared" si="1"/>
        <v>-1979578473</v>
      </c>
      <c r="R45" s="23"/>
    </row>
    <row r="46" spans="1:18" ht="21.75" customHeight="1">
      <c r="A46" s="7" t="s">
        <v>91</v>
      </c>
      <c r="C46" s="19">
        <v>0</v>
      </c>
      <c r="E46" s="19">
        <v>0</v>
      </c>
      <c r="G46" s="23">
        <v>0</v>
      </c>
      <c r="I46" s="19">
        <f t="shared" si="0"/>
        <v>0</v>
      </c>
      <c r="K46" s="19">
        <v>7100000</v>
      </c>
      <c r="M46" s="19">
        <v>103737829758</v>
      </c>
      <c r="O46" s="23">
        <v>-105888108510</v>
      </c>
      <c r="Q46" s="23">
        <f t="shared" si="1"/>
        <v>-2150278752</v>
      </c>
      <c r="R46" s="23"/>
    </row>
    <row r="47" spans="1:18" ht="21.75" customHeight="1">
      <c r="A47" s="7" t="s">
        <v>92</v>
      </c>
      <c r="C47" s="19">
        <v>0</v>
      </c>
      <c r="E47" s="19">
        <v>0</v>
      </c>
      <c r="G47" s="23">
        <v>0</v>
      </c>
      <c r="I47" s="19">
        <f t="shared" si="0"/>
        <v>0</v>
      </c>
      <c r="K47" s="19">
        <v>2000000</v>
      </c>
      <c r="M47" s="19">
        <v>20909113663</v>
      </c>
      <c r="O47" s="23">
        <v>-22127621000</v>
      </c>
      <c r="Q47" s="23">
        <f t="shared" si="1"/>
        <v>-1218507337</v>
      </c>
      <c r="R47" s="23"/>
    </row>
    <row r="48" spans="1:18" ht="21.75" customHeight="1">
      <c r="A48" s="7" t="s">
        <v>31</v>
      </c>
      <c r="C48" s="19">
        <v>0</v>
      </c>
      <c r="E48" s="19">
        <v>0</v>
      </c>
      <c r="G48" s="23">
        <v>0</v>
      </c>
      <c r="I48" s="19">
        <f t="shared" si="0"/>
        <v>0</v>
      </c>
      <c r="K48" s="19">
        <v>1266</v>
      </c>
      <c r="M48" s="19">
        <v>3300647648</v>
      </c>
      <c r="O48" s="23">
        <v>-2967959758</v>
      </c>
      <c r="Q48" s="23">
        <f t="shared" si="1"/>
        <v>332687890</v>
      </c>
      <c r="R48" s="23"/>
    </row>
    <row r="49" spans="1:18" ht="21.75" customHeight="1">
      <c r="A49" s="7" t="s">
        <v>93</v>
      </c>
      <c r="C49" s="19">
        <v>0</v>
      </c>
      <c r="E49" s="19">
        <v>0</v>
      </c>
      <c r="G49" s="23">
        <v>0</v>
      </c>
      <c r="I49" s="19">
        <f t="shared" si="0"/>
        <v>0</v>
      </c>
      <c r="K49" s="19">
        <v>700594</v>
      </c>
      <c r="M49" s="19">
        <v>3029483797</v>
      </c>
      <c r="O49" s="23">
        <v>-3270405439</v>
      </c>
      <c r="Q49" s="23">
        <f t="shared" si="1"/>
        <v>-240921642</v>
      </c>
      <c r="R49" s="23"/>
    </row>
    <row r="50" spans="1:18" ht="21.75" customHeight="1">
      <c r="A50" s="7" t="s">
        <v>94</v>
      </c>
      <c r="C50" s="19">
        <v>0</v>
      </c>
      <c r="E50" s="19">
        <v>0</v>
      </c>
      <c r="G50" s="23">
        <v>0</v>
      </c>
      <c r="I50" s="19">
        <f t="shared" si="0"/>
        <v>0</v>
      </c>
      <c r="K50" s="19">
        <v>2548390</v>
      </c>
      <c r="M50" s="19">
        <v>20305388399</v>
      </c>
      <c r="O50" s="23">
        <v>-18965182089</v>
      </c>
      <c r="Q50" s="23">
        <f t="shared" si="1"/>
        <v>1340206310</v>
      </c>
      <c r="R50" s="23"/>
    </row>
    <row r="51" spans="1:18" ht="21.75" customHeight="1">
      <c r="A51" s="7" t="s">
        <v>95</v>
      </c>
      <c r="C51" s="19">
        <v>0</v>
      </c>
      <c r="E51" s="19">
        <v>0</v>
      </c>
      <c r="G51" s="23">
        <v>0</v>
      </c>
      <c r="I51" s="19">
        <f t="shared" si="0"/>
        <v>0</v>
      </c>
      <c r="K51" s="19">
        <v>165648</v>
      </c>
      <c r="M51" s="19">
        <v>529263493</v>
      </c>
      <c r="O51" s="23">
        <v>-540792833</v>
      </c>
      <c r="Q51" s="23">
        <f t="shared" si="1"/>
        <v>-11529340</v>
      </c>
      <c r="R51" s="23"/>
    </row>
    <row r="52" spans="1:18" ht="21.75" customHeight="1">
      <c r="A52" s="7" t="s">
        <v>96</v>
      </c>
      <c r="C52" s="19">
        <v>0</v>
      </c>
      <c r="E52" s="19">
        <v>0</v>
      </c>
      <c r="G52" s="23">
        <v>0</v>
      </c>
      <c r="I52" s="19">
        <f t="shared" si="0"/>
        <v>0</v>
      </c>
      <c r="K52" s="19">
        <v>9000000</v>
      </c>
      <c r="M52" s="19">
        <v>128304027433</v>
      </c>
      <c r="O52" s="23">
        <v>-137885839200</v>
      </c>
      <c r="Q52" s="23">
        <f t="shared" si="1"/>
        <v>-9581811767</v>
      </c>
      <c r="R52" s="23"/>
    </row>
    <row r="53" spans="1:18" ht="21.75" customHeight="1">
      <c r="A53" s="10" t="s">
        <v>97</v>
      </c>
      <c r="C53" s="20">
        <v>0</v>
      </c>
      <c r="E53" s="20">
        <v>0</v>
      </c>
      <c r="G53" s="23">
        <v>0</v>
      </c>
      <c r="I53" s="19">
        <f t="shared" si="0"/>
        <v>0</v>
      </c>
      <c r="K53" s="20">
        <v>35349755</v>
      </c>
      <c r="M53" s="20">
        <v>144863295990</v>
      </c>
      <c r="O53" s="23">
        <v>-183800867303</v>
      </c>
      <c r="Q53" s="23">
        <f t="shared" si="1"/>
        <v>-38937571313</v>
      </c>
      <c r="R53" s="23"/>
    </row>
    <row r="54" spans="1:18" ht="21.75" customHeight="1" thickBot="1">
      <c r="A54" s="13" t="s">
        <v>51</v>
      </c>
      <c r="C54" s="52">
        <f>SUM(C8:C53)</f>
        <v>138294053</v>
      </c>
      <c r="D54" s="56"/>
      <c r="E54" s="60">
        <f>SUM(E8:E53)</f>
        <v>1431012426961</v>
      </c>
      <c r="F54" s="56"/>
      <c r="G54" s="57">
        <f>SUM(G8:G53)</f>
        <v>-1236953133221</v>
      </c>
      <c r="H54" s="56"/>
      <c r="I54" s="58">
        <f>SUM(I8:I53)</f>
        <v>194059293740</v>
      </c>
      <c r="J54" s="56"/>
      <c r="K54" s="52">
        <f>SUM(K8:K53)</f>
        <v>523560298</v>
      </c>
      <c r="L54" s="56"/>
      <c r="M54" s="52">
        <f>SUM(M8:M53)</f>
        <v>4114818108963</v>
      </c>
      <c r="N54" s="56"/>
      <c r="O54" s="57">
        <f>SUM(O8:O53)</f>
        <v>-4015799445577</v>
      </c>
      <c r="P54" s="56"/>
      <c r="Q54" s="82">
        <f>SUM(Q8:Q53)</f>
        <v>99018663386</v>
      </c>
      <c r="R54" s="82"/>
    </row>
    <row r="55" spans="1:18" ht="13.5" thickTop="1"/>
    <row r="58" spans="1:18">
      <c r="Q58" s="26"/>
    </row>
    <row r="59" spans="1:18">
      <c r="I59" s="26"/>
    </row>
    <row r="60" spans="1:18">
      <c r="I60" s="26"/>
      <c r="Q60" s="26"/>
    </row>
    <row r="61" spans="1:18">
      <c r="I61" s="26"/>
      <c r="Q61" s="26"/>
    </row>
    <row r="62" spans="1:18">
      <c r="I62" s="26"/>
    </row>
    <row r="63" spans="1:18">
      <c r="Q63" s="26"/>
    </row>
  </sheetData>
  <mergeCells count="9">
    <mergeCell ref="Q54:R54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6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0"/>
    <pageSetUpPr fitToPage="1"/>
  </sheetPr>
  <dimension ref="A1:U38"/>
  <sheetViews>
    <sheetView rightToLeft="1" view="pageBreakPreview" zoomScale="60" zoomScaleNormal="100" workbookViewId="0">
      <selection activeCell="U21" sqref="U21"/>
    </sheetView>
  </sheetViews>
  <sheetFormatPr defaultRowHeight="12.75"/>
  <cols>
    <col min="1" max="1" width="40.28515625" customWidth="1"/>
    <col min="2" max="2" width="1.28515625" customWidth="1"/>
    <col min="3" max="3" width="15" customWidth="1"/>
    <col min="4" max="4" width="1.28515625" customWidth="1"/>
    <col min="5" max="5" width="20.5703125" customWidth="1"/>
    <col min="6" max="6" width="1.28515625" customWidth="1"/>
    <col min="7" max="7" width="27.42578125" customWidth="1"/>
    <col min="8" max="8" width="1.28515625" customWidth="1"/>
    <col min="9" max="9" width="18.42578125" customWidth="1"/>
    <col min="10" max="10" width="1.28515625" customWidth="1"/>
    <col min="11" max="11" width="14.85546875" customWidth="1"/>
    <col min="12" max="12" width="1.28515625" customWidth="1"/>
    <col min="13" max="13" width="23.85546875" customWidth="1"/>
    <col min="14" max="14" width="1.28515625" customWidth="1"/>
    <col min="15" max="15" width="26.7109375" customWidth="1"/>
    <col min="16" max="16" width="1.28515625" customWidth="1"/>
    <col min="17" max="17" width="19.5703125" customWidth="1"/>
    <col min="18" max="18" width="0.28515625" customWidth="1"/>
  </cols>
  <sheetData>
    <row r="1" spans="1:17" ht="29.1" customHeight="1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</row>
    <row r="2" spans="1:17" ht="21.75" customHeight="1">
      <c r="A2" s="62" t="s">
        <v>63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</row>
    <row r="3" spans="1:17" ht="21.75" customHeight="1">
      <c r="A3" s="62" t="s">
        <v>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</row>
    <row r="4" spans="1:17" ht="14.45" customHeight="1"/>
    <row r="5" spans="1:17" ht="14.45" customHeight="1">
      <c r="A5" s="64" t="s">
        <v>127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1:17" ht="14.45" customHeight="1">
      <c r="A6" s="65" t="s">
        <v>66</v>
      </c>
      <c r="C6" s="65" t="s">
        <v>77</v>
      </c>
      <c r="D6" s="65"/>
      <c r="E6" s="65"/>
      <c r="F6" s="65"/>
      <c r="G6" s="65"/>
      <c r="H6" s="65"/>
      <c r="I6" s="65"/>
      <c r="K6" s="65" t="s">
        <v>78</v>
      </c>
      <c r="L6" s="65"/>
      <c r="M6" s="65"/>
      <c r="N6" s="65"/>
      <c r="O6" s="65"/>
      <c r="P6" s="65"/>
      <c r="Q6" s="65"/>
    </row>
    <row r="7" spans="1:17" ht="39" customHeight="1">
      <c r="A7" s="65"/>
      <c r="C7" s="16" t="s">
        <v>13</v>
      </c>
      <c r="D7" s="3"/>
      <c r="E7" s="16" t="s">
        <v>15</v>
      </c>
      <c r="F7" s="3"/>
      <c r="G7" s="34" t="s">
        <v>125</v>
      </c>
      <c r="H7" s="3"/>
      <c r="I7" s="34" t="s">
        <v>128</v>
      </c>
      <c r="K7" s="16" t="s">
        <v>13</v>
      </c>
      <c r="L7" s="3"/>
      <c r="M7" s="16" t="s">
        <v>15</v>
      </c>
      <c r="N7" s="3"/>
      <c r="O7" s="16" t="s">
        <v>125</v>
      </c>
      <c r="P7" s="3"/>
      <c r="Q7" s="34" t="s">
        <v>128</v>
      </c>
    </row>
    <row r="8" spans="1:17" ht="21.75" customHeight="1">
      <c r="A8" s="5" t="s">
        <v>26</v>
      </c>
      <c r="C8" s="18">
        <v>171307623</v>
      </c>
      <c r="E8" s="18">
        <v>1142288549298</v>
      </c>
      <c r="G8" s="23">
        <v>-868878646485</v>
      </c>
      <c r="I8" s="23">
        <f>E8+G8</f>
        <v>273409902813</v>
      </c>
      <c r="K8" s="18">
        <v>171307623</v>
      </c>
      <c r="M8" s="18">
        <v>1142288549298</v>
      </c>
      <c r="O8" s="23">
        <v>-834535881164</v>
      </c>
      <c r="Q8" s="19">
        <f>M8+O8</f>
        <v>307752668134</v>
      </c>
    </row>
    <row r="9" spans="1:17" ht="21.75" customHeight="1">
      <c r="A9" s="7" t="s">
        <v>32</v>
      </c>
      <c r="C9" s="19">
        <v>10029984</v>
      </c>
      <c r="E9" s="19">
        <v>84297270334</v>
      </c>
      <c r="G9" s="23">
        <v>-94701117859</v>
      </c>
      <c r="I9" s="23">
        <f t="shared" ref="I9:I36" si="0">E9+G9</f>
        <v>-10403847525</v>
      </c>
      <c r="K9" s="19">
        <v>10029984</v>
      </c>
      <c r="M9" s="19">
        <v>84297270334</v>
      </c>
      <c r="O9" s="23">
        <v>-79719142419</v>
      </c>
      <c r="Q9" s="19">
        <f t="shared" ref="Q9:Q36" si="1">M9+O9</f>
        <v>4578127915</v>
      </c>
    </row>
    <row r="10" spans="1:17" ht="21.75" customHeight="1">
      <c r="A10" s="7" t="s">
        <v>45</v>
      </c>
      <c r="C10" s="19">
        <v>644284</v>
      </c>
      <c r="E10" s="19">
        <v>4110722692</v>
      </c>
      <c r="G10" s="23">
        <v>-5455047304</v>
      </c>
      <c r="I10" s="23">
        <f t="shared" si="0"/>
        <v>-1344324612</v>
      </c>
      <c r="K10" s="19">
        <v>644284</v>
      </c>
      <c r="M10" s="19">
        <v>4110722692</v>
      </c>
      <c r="O10" s="23">
        <v>-4373155285</v>
      </c>
      <c r="Q10" s="23">
        <f t="shared" si="1"/>
        <v>-262432593</v>
      </c>
    </row>
    <row r="11" spans="1:17" ht="21.75" customHeight="1">
      <c r="A11" s="7" t="s">
        <v>42</v>
      </c>
      <c r="C11" s="19">
        <v>121577963</v>
      </c>
      <c r="E11" s="19">
        <v>2142533816545</v>
      </c>
      <c r="G11" s="23">
        <v>-1717818406843</v>
      </c>
      <c r="I11" s="23">
        <f t="shared" si="0"/>
        <v>424715409702</v>
      </c>
      <c r="K11" s="19">
        <v>121577963</v>
      </c>
      <c r="M11" s="19">
        <v>2142533816545</v>
      </c>
      <c r="O11" s="23">
        <v>-1110183451329</v>
      </c>
      <c r="Q11" s="19">
        <f t="shared" si="1"/>
        <v>1032350365216</v>
      </c>
    </row>
    <row r="12" spans="1:17" ht="21.75" customHeight="1">
      <c r="A12" s="7" t="s">
        <v>29</v>
      </c>
      <c r="C12" s="19">
        <v>21501125</v>
      </c>
      <c r="E12" s="19">
        <v>79579256462</v>
      </c>
      <c r="G12" s="23">
        <v>-84667908826</v>
      </c>
      <c r="I12" s="23">
        <f t="shared" si="0"/>
        <v>-5088652364</v>
      </c>
      <c r="K12" s="19">
        <v>21501125</v>
      </c>
      <c r="M12" s="19">
        <v>79579256462</v>
      </c>
      <c r="O12" s="23">
        <v>-71464314901</v>
      </c>
      <c r="Q12" s="19">
        <f t="shared" si="1"/>
        <v>8114941561</v>
      </c>
    </row>
    <row r="13" spans="1:17" ht="21.75" customHeight="1">
      <c r="A13" s="7" t="s">
        <v>22</v>
      </c>
      <c r="C13" s="19">
        <v>72621866</v>
      </c>
      <c r="E13" s="19">
        <v>143688634957</v>
      </c>
      <c r="G13" s="23">
        <v>-128055976264</v>
      </c>
      <c r="I13" s="23">
        <f t="shared" si="0"/>
        <v>15632658693</v>
      </c>
      <c r="K13" s="19">
        <v>72621866</v>
      </c>
      <c r="M13" s="19">
        <v>143688634957</v>
      </c>
      <c r="O13" s="23">
        <v>-120863243150</v>
      </c>
      <c r="Q13" s="19">
        <f t="shared" si="1"/>
        <v>22825391807</v>
      </c>
    </row>
    <row r="14" spans="1:17" ht="21.75" customHeight="1">
      <c r="A14" s="7" t="s">
        <v>49</v>
      </c>
      <c r="C14" s="19">
        <v>8898529</v>
      </c>
      <c r="E14" s="19">
        <v>40087034903</v>
      </c>
      <c r="G14" s="23">
        <v>-44215511241</v>
      </c>
      <c r="I14" s="23">
        <f t="shared" si="0"/>
        <v>-4128476338</v>
      </c>
      <c r="K14" s="19">
        <v>8898529</v>
      </c>
      <c r="M14" s="19">
        <v>40087034903</v>
      </c>
      <c r="O14" s="23">
        <v>-33066938075</v>
      </c>
      <c r="Q14" s="19">
        <f t="shared" si="1"/>
        <v>7020096828</v>
      </c>
    </row>
    <row r="15" spans="1:17" ht="21.75" customHeight="1">
      <c r="A15" s="7" t="s">
        <v>24</v>
      </c>
      <c r="C15" s="19">
        <v>4849769</v>
      </c>
      <c r="E15" s="19">
        <v>87920360818</v>
      </c>
      <c r="G15" s="23">
        <v>-89411186852</v>
      </c>
      <c r="I15" s="23">
        <f t="shared" si="0"/>
        <v>-1490826034</v>
      </c>
      <c r="K15" s="19">
        <v>4849769</v>
      </c>
      <c r="M15" s="19">
        <v>87920360818</v>
      </c>
      <c r="O15" s="23">
        <v>-69774218791</v>
      </c>
      <c r="Q15" s="19">
        <f t="shared" si="1"/>
        <v>18146142027</v>
      </c>
    </row>
    <row r="16" spans="1:17" ht="21.75" customHeight="1">
      <c r="A16" s="7" t="s">
        <v>28</v>
      </c>
      <c r="C16" s="19">
        <v>16106107</v>
      </c>
      <c r="E16" s="19">
        <v>329221099933</v>
      </c>
      <c r="G16" s="23">
        <v>-304277971184</v>
      </c>
      <c r="I16" s="23">
        <f t="shared" si="0"/>
        <v>24943128749</v>
      </c>
      <c r="K16" s="19">
        <v>16106107</v>
      </c>
      <c r="M16" s="19">
        <v>329221099933</v>
      </c>
      <c r="O16" s="23">
        <v>-249723369457</v>
      </c>
      <c r="Q16" s="19">
        <f t="shared" si="1"/>
        <v>79497730476</v>
      </c>
    </row>
    <row r="17" spans="1:21" ht="21.75" customHeight="1">
      <c r="A17" s="7" t="s">
        <v>21</v>
      </c>
      <c r="C17" s="19">
        <v>1434800</v>
      </c>
      <c r="E17" s="19">
        <v>118310217567</v>
      </c>
      <c r="G17" s="23">
        <v>-101006080559</v>
      </c>
      <c r="I17" s="23">
        <f t="shared" si="0"/>
        <v>17304137008</v>
      </c>
      <c r="K17" s="19">
        <v>1434800</v>
      </c>
      <c r="M17" s="19">
        <v>118310217567</v>
      </c>
      <c r="O17" s="23">
        <v>-136804197476</v>
      </c>
      <c r="Q17" s="23">
        <f t="shared" si="1"/>
        <v>-18493979909</v>
      </c>
    </row>
    <row r="18" spans="1:21" ht="21.75" customHeight="1">
      <c r="A18" s="7" t="s">
        <v>37</v>
      </c>
      <c r="C18" s="19">
        <v>4217474</v>
      </c>
      <c r="E18" s="19">
        <v>100353252765</v>
      </c>
      <c r="G18" s="23">
        <v>-83959614588</v>
      </c>
      <c r="I18" s="23">
        <f t="shared" si="0"/>
        <v>16393638177</v>
      </c>
      <c r="K18" s="19">
        <v>4217474</v>
      </c>
      <c r="M18" s="19">
        <v>100353252765</v>
      </c>
      <c r="O18" s="23">
        <v>-71469926719</v>
      </c>
      <c r="Q18" s="19">
        <f t="shared" si="1"/>
        <v>28883326046</v>
      </c>
    </row>
    <row r="19" spans="1:21" ht="21.75" customHeight="1">
      <c r="A19" s="7" t="s">
        <v>19</v>
      </c>
      <c r="C19" s="19">
        <v>4432731</v>
      </c>
      <c r="E19" s="19">
        <v>62062355110</v>
      </c>
      <c r="G19" s="23">
        <v>-64051516785</v>
      </c>
      <c r="I19" s="23">
        <f t="shared" si="0"/>
        <v>-1989161675</v>
      </c>
      <c r="K19" s="19">
        <v>4432731</v>
      </c>
      <c r="M19" s="19">
        <v>62062355110</v>
      </c>
      <c r="O19" s="23">
        <v>-45090780247</v>
      </c>
      <c r="Q19" s="19">
        <f t="shared" si="1"/>
        <v>16971574863</v>
      </c>
    </row>
    <row r="20" spans="1:21" ht="21.75" customHeight="1">
      <c r="A20" s="7" t="s">
        <v>23</v>
      </c>
      <c r="C20" s="19">
        <v>19777525</v>
      </c>
      <c r="E20" s="19">
        <v>228823357572</v>
      </c>
      <c r="G20" s="23">
        <v>-269680577277</v>
      </c>
      <c r="I20" s="23">
        <f t="shared" si="0"/>
        <v>-40857219705</v>
      </c>
      <c r="K20" s="19">
        <v>19777525</v>
      </c>
      <c r="M20" s="19">
        <v>228823357572</v>
      </c>
      <c r="O20" s="23">
        <v>-213482677754</v>
      </c>
      <c r="Q20" s="19">
        <f t="shared" si="1"/>
        <v>15340679818</v>
      </c>
    </row>
    <row r="21" spans="1:21" ht="21.75" customHeight="1">
      <c r="A21" s="7" t="s">
        <v>39</v>
      </c>
      <c r="C21" s="19">
        <v>17976768</v>
      </c>
      <c r="E21" s="19">
        <v>280588713286</v>
      </c>
      <c r="G21" s="23">
        <v>-303957440875</v>
      </c>
      <c r="I21" s="23">
        <f t="shared" si="0"/>
        <v>-23368727589</v>
      </c>
      <c r="K21" s="19">
        <v>17976768</v>
      </c>
      <c r="M21" s="19">
        <v>280588713286</v>
      </c>
      <c r="O21" s="23">
        <v>-256864429654</v>
      </c>
      <c r="Q21" s="19">
        <f t="shared" si="1"/>
        <v>23724283632</v>
      </c>
      <c r="U21" s="84" t="s">
        <v>131</v>
      </c>
    </row>
    <row r="22" spans="1:21" ht="21.75" customHeight="1">
      <c r="A22" s="7" t="s">
        <v>36</v>
      </c>
      <c r="C22" s="19">
        <v>14421546</v>
      </c>
      <c r="E22" s="19">
        <v>325554034474</v>
      </c>
      <c r="G22" s="23">
        <v>-297579225328</v>
      </c>
      <c r="I22" s="23">
        <f t="shared" si="0"/>
        <v>27974809146</v>
      </c>
      <c r="K22" s="19">
        <v>14421546</v>
      </c>
      <c r="M22" s="19">
        <v>325554034474</v>
      </c>
      <c r="O22" s="23">
        <v>-198558904760</v>
      </c>
      <c r="Q22" s="19">
        <f t="shared" si="1"/>
        <v>126995129714</v>
      </c>
    </row>
    <row r="23" spans="1:21" ht="21.75" customHeight="1">
      <c r="A23" s="7" t="s">
        <v>34</v>
      </c>
      <c r="C23" s="19">
        <v>18799102</v>
      </c>
      <c r="E23" s="19">
        <v>102595817178</v>
      </c>
      <c r="G23" s="23">
        <v>-87503542655</v>
      </c>
      <c r="I23" s="23">
        <f t="shared" si="0"/>
        <v>15092274523</v>
      </c>
      <c r="K23" s="19">
        <v>18799102</v>
      </c>
      <c r="M23" s="19">
        <v>102595817178</v>
      </c>
      <c r="O23" s="23">
        <v>-63888879472</v>
      </c>
      <c r="Q23" s="19">
        <f t="shared" si="1"/>
        <v>38706937706</v>
      </c>
    </row>
    <row r="24" spans="1:21" ht="21.75" customHeight="1">
      <c r="A24" s="7" t="s">
        <v>44</v>
      </c>
      <c r="C24" s="19">
        <v>1909344</v>
      </c>
      <c r="E24" s="19">
        <v>131446291403</v>
      </c>
      <c r="G24" s="23">
        <v>-142122506741</v>
      </c>
      <c r="I24" s="23">
        <f t="shared" si="0"/>
        <v>-10676215338</v>
      </c>
      <c r="K24" s="19">
        <v>1909344</v>
      </c>
      <c r="M24" s="19">
        <v>131446291403</v>
      </c>
      <c r="O24" s="23">
        <v>-119595508684</v>
      </c>
      <c r="Q24" s="19">
        <f t="shared" si="1"/>
        <v>11850782719</v>
      </c>
    </row>
    <row r="25" spans="1:21" ht="21.75" customHeight="1">
      <c r="A25" s="7" t="s">
        <v>40</v>
      </c>
      <c r="C25" s="19">
        <v>143452736</v>
      </c>
      <c r="E25" s="19">
        <v>681827024019</v>
      </c>
      <c r="G25" s="23">
        <v>-575066035456</v>
      </c>
      <c r="I25" s="23">
        <f t="shared" si="0"/>
        <v>106760988563</v>
      </c>
      <c r="K25" s="19">
        <v>143452736</v>
      </c>
      <c r="M25" s="19">
        <v>681827024019</v>
      </c>
      <c r="O25" s="23">
        <v>-515070318430</v>
      </c>
      <c r="Q25" s="19">
        <f t="shared" si="1"/>
        <v>166756705589</v>
      </c>
    </row>
    <row r="26" spans="1:21" ht="21.75" customHeight="1">
      <c r="A26" s="7" t="s">
        <v>38</v>
      </c>
      <c r="C26" s="19">
        <v>67231219</v>
      </c>
      <c r="E26" s="19">
        <v>1634432281089</v>
      </c>
      <c r="G26" s="23">
        <v>-1430594780126</v>
      </c>
      <c r="I26" s="23">
        <f t="shared" si="0"/>
        <v>203837500963</v>
      </c>
      <c r="K26" s="19">
        <v>67231219</v>
      </c>
      <c r="M26" s="19">
        <v>1634432281089</v>
      </c>
      <c r="O26" s="23">
        <v>-1223076222303</v>
      </c>
      <c r="Q26" s="19">
        <f t="shared" si="1"/>
        <v>411356058786</v>
      </c>
    </row>
    <row r="27" spans="1:21" ht="21.75" customHeight="1">
      <c r="A27" s="7" t="s">
        <v>33</v>
      </c>
      <c r="C27" s="19">
        <v>3789044</v>
      </c>
      <c r="E27" s="19">
        <v>160955098273</v>
      </c>
      <c r="G27" s="23">
        <v>-192546728746</v>
      </c>
      <c r="I27" s="23">
        <f t="shared" si="0"/>
        <v>-31591630473</v>
      </c>
      <c r="K27" s="19">
        <v>3789044</v>
      </c>
      <c r="M27" s="19">
        <v>160955098273</v>
      </c>
      <c r="O27" s="23">
        <v>-113575869320</v>
      </c>
      <c r="Q27" s="19">
        <f t="shared" si="1"/>
        <v>47379228953</v>
      </c>
    </row>
    <row r="28" spans="1:21" ht="21.75" customHeight="1">
      <c r="A28" s="7" t="s">
        <v>41</v>
      </c>
      <c r="C28" s="19">
        <v>237588881</v>
      </c>
      <c r="E28" s="19">
        <v>1289565184655</v>
      </c>
      <c r="G28" s="23">
        <v>-1418695381810</v>
      </c>
      <c r="I28" s="23">
        <f t="shared" si="0"/>
        <v>-129130197155</v>
      </c>
      <c r="K28" s="19">
        <v>237588881</v>
      </c>
      <c r="M28" s="19">
        <v>1289565184655</v>
      </c>
      <c r="O28" s="23">
        <v>-1218934603814</v>
      </c>
      <c r="Q28" s="19">
        <f t="shared" si="1"/>
        <v>70630580841</v>
      </c>
    </row>
    <row r="29" spans="1:21" ht="21.75" customHeight="1">
      <c r="A29" s="7" t="s">
        <v>20</v>
      </c>
      <c r="C29" s="19">
        <v>25642820</v>
      </c>
      <c r="E29" s="19">
        <v>149105361868</v>
      </c>
      <c r="G29" s="23">
        <v>-141463605256</v>
      </c>
      <c r="I29" s="23">
        <f t="shared" si="0"/>
        <v>7641756612</v>
      </c>
      <c r="K29" s="19">
        <v>25642820</v>
      </c>
      <c r="M29" s="19">
        <v>149105361868</v>
      </c>
      <c r="O29" s="23">
        <v>-132519704080</v>
      </c>
      <c r="Q29" s="19">
        <f t="shared" si="1"/>
        <v>16585657788</v>
      </c>
    </row>
    <row r="30" spans="1:21" ht="21.75" customHeight="1">
      <c r="A30" s="7" t="s">
        <v>46</v>
      </c>
      <c r="C30" s="19">
        <v>704312</v>
      </c>
      <c r="E30" s="19">
        <v>22084218316</v>
      </c>
      <c r="G30" s="23">
        <v>-24404415195</v>
      </c>
      <c r="I30" s="23">
        <f t="shared" si="0"/>
        <v>-2320196879</v>
      </c>
      <c r="K30" s="19">
        <v>704312</v>
      </c>
      <c r="M30" s="19">
        <v>22084218316</v>
      </c>
      <c r="O30" s="23">
        <v>-21409515664</v>
      </c>
      <c r="Q30" s="19">
        <f t="shared" si="1"/>
        <v>674702652</v>
      </c>
    </row>
    <row r="31" spans="1:21" ht="21.75" customHeight="1">
      <c r="A31" s="7" t="s">
        <v>25</v>
      </c>
      <c r="C31" s="19">
        <v>484332</v>
      </c>
      <c r="E31" s="19">
        <v>28989075014</v>
      </c>
      <c r="G31" s="23">
        <v>-35786710803</v>
      </c>
      <c r="I31" s="23">
        <f t="shared" si="0"/>
        <v>-6797635789</v>
      </c>
      <c r="K31" s="19">
        <v>484332</v>
      </c>
      <c r="M31" s="19">
        <v>28989075014</v>
      </c>
      <c r="O31" s="23">
        <v>-26700396940</v>
      </c>
      <c r="Q31" s="19">
        <f t="shared" si="1"/>
        <v>2288678074</v>
      </c>
    </row>
    <row r="32" spans="1:21" ht="21.75" customHeight="1">
      <c r="A32" s="7" t="s">
        <v>27</v>
      </c>
      <c r="C32" s="19">
        <v>6015595</v>
      </c>
      <c r="E32" s="19">
        <v>94311692320</v>
      </c>
      <c r="G32" s="23">
        <v>-93792599696</v>
      </c>
      <c r="I32" s="23">
        <f t="shared" si="0"/>
        <v>519092624</v>
      </c>
      <c r="K32" s="19">
        <v>6015595</v>
      </c>
      <c r="M32" s="19">
        <v>94311692320</v>
      </c>
      <c r="O32" s="23">
        <v>-80835676544</v>
      </c>
      <c r="Q32" s="19">
        <f t="shared" si="1"/>
        <v>13476015776</v>
      </c>
    </row>
    <row r="33" spans="1:17" ht="21.75" customHeight="1">
      <c r="A33" s="7" t="s">
        <v>43</v>
      </c>
      <c r="C33" s="19">
        <v>44688550</v>
      </c>
      <c r="E33" s="19">
        <v>380907293498</v>
      </c>
      <c r="G33" s="23">
        <v>-313715268969</v>
      </c>
      <c r="I33" s="23">
        <f t="shared" si="0"/>
        <v>67192024529</v>
      </c>
      <c r="K33" s="19">
        <v>44688550</v>
      </c>
      <c r="M33" s="19">
        <v>380907293498</v>
      </c>
      <c r="O33" s="23">
        <v>-267665540597</v>
      </c>
      <c r="Q33" s="19">
        <f t="shared" si="1"/>
        <v>113241752901</v>
      </c>
    </row>
    <row r="34" spans="1:17" ht="21.75" customHeight="1">
      <c r="A34" s="7" t="s">
        <v>31</v>
      </c>
      <c r="C34" s="19">
        <v>1742</v>
      </c>
      <c r="E34" s="19">
        <v>4954524277</v>
      </c>
      <c r="G34" s="23">
        <v>-4711273034</v>
      </c>
      <c r="I34" s="23">
        <f t="shared" si="0"/>
        <v>243251243</v>
      </c>
      <c r="K34" s="19">
        <v>1742</v>
      </c>
      <c r="M34" s="19">
        <v>4954524277</v>
      </c>
      <c r="O34" s="23">
        <v>-4083875122</v>
      </c>
      <c r="Q34" s="19">
        <f t="shared" si="1"/>
        <v>870649155</v>
      </c>
    </row>
    <row r="35" spans="1:17" ht="21.75" customHeight="1">
      <c r="A35" s="7" t="s">
        <v>30</v>
      </c>
      <c r="C35" s="19">
        <v>1449999</v>
      </c>
      <c r="E35" s="19">
        <v>13855552589</v>
      </c>
      <c r="G35" s="23">
        <v>-11395222514</v>
      </c>
      <c r="I35" s="23">
        <f t="shared" si="0"/>
        <v>2460330075</v>
      </c>
      <c r="K35" s="19">
        <v>1449999</v>
      </c>
      <c r="M35" s="19">
        <v>13855552589</v>
      </c>
      <c r="O35" s="23">
        <v>-8941274515</v>
      </c>
      <c r="Q35" s="19">
        <f t="shared" si="1"/>
        <v>4914278074</v>
      </c>
    </row>
    <row r="36" spans="1:17" ht="21.75" customHeight="1">
      <c r="A36" s="10" t="s">
        <v>50</v>
      </c>
      <c r="C36" s="20">
        <v>4010000</v>
      </c>
      <c r="E36" s="20">
        <v>45281050726</v>
      </c>
      <c r="G36" s="23">
        <v>-38708384958</v>
      </c>
      <c r="I36" s="23">
        <f t="shared" si="0"/>
        <v>6572665768</v>
      </c>
      <c r="K36" s="20">
        <v>4010000</v>
      </c>
      <c r="M36" s="20">
        <v>45281050726</v>
      </c>
      <c r="O36" s="23">
        <v>-38708384958</v>
      </c>
      <c r="Q36" s="19">
        <f t="shared" si="1"/>
        <v>6572665768</v>
      </c>
    </row>
    <row r="37" spans="1:17" ht="21.75" customHeight="1" thickBot="1">
      <c r="A37" s="13" t="s">
        <v>51</v>
      </c>
      <c r="C37" s="60">
        <f>SUM(C8:C36)</f>
        <v>1045565770</v>
      </c>
      <c r="D37" s="56"/>
      <c r="E37" s="52">
        <f>SUM(E8:E36)</f>
        <v>9909729141941</v>
      </c>
      <c r="F37" s="56"/>
      <c r="G37" s="57">
        <f>SUM(G8:G36)</f>
        <v>-8968222684229</v>
      </c>
      <c r="H37" s="56"/>
      <c r="I37" s="52">
        <f>SUM(I8:I36)</f>
        <v>941506457712</v>
      </c>
      <c r="J37" s="56"/>
      <c r="K37" s="52">
        <f>SUM(K8:K36)</f>
        <v>1045565770</v>
      </c>
      <c r="L37" s="56"/>
      <c r="M37" s="60">
        <f>SUM(M8:M36)</f>
        <v>9909729141941</v>
      </c>
      <c r="N37" s="56"/>
      <c r="O37" s="61">
        <f>SUM(O8:O36)</f>
        <v>-7330980401624</v>
      </c>
      <c r="P37" s="56"/>
      <c r="Q37" s="58">
        <f>SUM(Q8:Q36)</f>
        <v>2578748740317</v>
      </c>
    </row>
    <row r="38" spans="1:17" ht="13.5" thickTop="1"/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صورت وضعیت</vt:lpstr>
      <vt:lpstr>سهام</vt:lpstr>
      <vt:lpstr>سپرده</vt:lpstr>
      <vt:lpstr>درآمد</vt:lpstr>
      <vt:lpstr>درآمد سرمایه گذاری در سهام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KarAmooz</cp:lastModifiedBy>
  <dcterms:created xsi:type="dcterms:W3CDTF">2026-09-27T14:08:22Z</dcterms:created>
  <dcterms:modified xsi:type="dcterms:W3CDTF">2026-09-30T11:36:35Z</dcterms:modified>
</cp:coreProperties>
</file>